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Z:\Estadísticas APPM\2025\"/>
    </mc:Choice>
  </mc:AlternateContent>
  <bookViews>
    <workbookView xWindow="0" yWindow="0" windowWidth="20010" windowHeight="11490" tabRatio="777" activeTab="1"/>
  </bookViews>
  <sheets>
    <sheet name="Comparativo Mercaderias por mes" sheetId="1" r:id="rId1"/>
    <sheet name="Gráficos" sheetId="2" r:id="rId2"/>
  </sheets>
  <definedNames>
    <definedName name="_xlnm.Print_Area" localSheetId="0">'Comparativo Mercaderias por mes'!$A$1:$N$55</definedName>
    <definedName name="_xlnm.Print_Area" localSheetId="1">Gráficos!$A$1:$N$230</definedName>
  </definedNames>
  <calcPr calcId="152511"/>
</workbook>
</file>

<file path=xl/calcChain.xml><?xml version="1.0" encoding="utf-8"?>
<calcChain xmlns="http://schemas.openxmlformats.org/spreadsheetml/2006/main">
  <c r="C204" i="2" l="1"/>
  <c r="D204" i="2"/>
  <c r="E204" i="2"/>
  <c r="F204" i="2"/>
  <c r="N204" i="2"/>
  <c r="G204" i="2"/>
  <c r="H204" i="2"/>
  <c r="I204" i="2"/>
  <c r="J204" i="2"/>
  <c r="K204" i="2"/>
  <c r="L204" i="2"/>
  <c r="M204" i="2"/>
  <c r="B204" i="2"/>
  <c r="A204" i="2"/>
  <c r="A203" i="2"/>
  <c r="C169" i="2"/>
  <c r="D169" i="2"/>
  <c r="E169" i="2"/>
  <c r="F169" i="2"/>
  <c r="G169" i="2"/>
  <c r="H169" i="2"/>
  <c r="I169" i="2"/>
  <c r="J169" i="2"/>
  <c r="K169" i="2"/>
  <c r="L169" i="2"/>
  <c r="M169" i="2"/>
  <c r="B169" i="2"/>
  <c r="A169" i="2"/>
  <c r="A168" i="2"/>
  <c r="C134" i="2"/>
  <c r="D134" i="2"/>
  <c r="E134" i="2"/>
  <c r="F134" i="2"/>
  <c r="G134" i="2"/>
  <c r="H134" i="2"/>
  <c r="I134" i="2"/>
  <c r="J134" i="2"/>
  <c r="K134" i="2"/>
  <c r="L134" i="2"/>
  <c r="M134" i="2"/>
  <c r="B134" i="2"/>
  <c r="A134" i="2"/>
  <c r="A133" i="2"/>
  <c r="C101" i="2"/>
  <c r="D101" i="2"/>
  <c r="E101" i="2"/>
  <c r="F101" i="2"/>
  <c r="G101" i="2"/>
  <c r="H101" i="2"/>
  <c r="I101" i="2"/>
  <c r="J101" i="2"/>
  <c r="K101" i="2"/>
  <c r="L101" i="2"/>
  <c r="M101" i="2"/>
  <c r="B101" i="2"/>
  <c r="A101" i="2"/>
  <c r="A100" i="2"/>
  <c r="C7" i="2"/>
  <c r="D7" i="2"/>
  <c r="E7" i="2"/>
  <c r="F7" i="2"/>
  <c r="G7" i="2"/>
  <c r="H7" i="2"/>
  <c r="I7" i="2"/>
  <c r="J7" i="2"/>
  <c r="K7" i="2"/>
  <c r="L7" i="2"/>
  <c r="M7" i="2"/>
  <c r="B7" i="2"/>
  <c r="C70" i="2"/>
  <c r="D70" i="2"/>
  <c r="E70" i="2"/>
  <c r="F70" i="2"/>
  <c r="G70" i="2"/>
  <c r="H70" i="2"/>
  <c r="I70" i="2"/>
  <c r="J70" i="2"/>
  <c r="K70" i="2"/>
  <c r="L70" i="2"/>
  <c r="M70" i="2"/>
  <c r="B70" i="2"/>
  <c r="A69" i="2"/>
  <c r="C39" i="2"/>
  <c r="D39" i="2"/>
  <c r="E39" i="2"/>
  <c r="F39" i="2"/>
  <c r="G39" i="2"/>
  <c r="H39" i="2"/>
  <c r="I39" i="2"/>
  <c r="J39" i="2"/>
  <c r="K39" i="2"/>
  <c r="L39" i="2"/>
  <c r="M39" i="2"/>
  <c r="B39" i="2"/>
  <c r="A39" i="2"/>
  <c r="A38" i="2"/>
  <c r="A37" i="2"/>
  <c r="A36" i="2"/>
  <c r="A35" i="2"/>
  <c r="A34" i="2"/>
  <c r="A5" i="2"/>
  <c r="A6" i="2"/>
  <c r="A7" i="2"/>
  <c r="A8" i="2"/>
  <c r="A4" i="2"/>
  <c r="M8" i="2"/>
  <c r="L8" i="2"/>
  <c r="K8" i="2"/>
  <c r="J8" i="2"/>
  <c r="I8" i="2"/>
  <c r="H8" i="2"/>
  <c r="G8" i="2"/>
  <c r="F8" i="2"/>
  <c r="E8" i="2"/>
  <c r="D8" i="2"/>
  <c r="C8" i="2"/>
  <c r="B8" i="2"/>
  <c r="N169" i="2"/>
  <c r="N134" i="2"/>
  <c r="N101" i="2"/>
  <c r="N70" i="2"/>
  <c r="N7" i="2"/>
  <c r="N39" i="2"/>
  <c r="N65" i="1"/>
  <c r="N64" i="1"/>
  <c r="N63" i="1"/>
  <c r="M62" i="1"/>
  <c r="L62" i="1"/>
  <c r="K62" i="1"/>
  <c r="J62" i="1"/>
  <c r="I62" i="1"/>
  <c r="H62" i="1"/>
  <c r="G62" i="1"/>
  <c r="F62" i="1"/>
  <c r="E62" i="1"/>
  <c r="D62" i="1"/>
  <c r="C62" i="1"/>
  <c r="B62" i="1"/>
  <c r="N61" i="1"/>
  <c r="N60" i="1"/>
  <c r="N59" i="1"/>
  <c r="N58" i="1"/>
  <c r="A200" i="2"/>
  <c r="A201" i="2"/>
  <c r="A202" i="2"/>
  <c r="A165" i="2"/>
  <c r="A166" i="2"/>
  <c r="A167" i="2"/>
  <c r="A130" i="2"/>
  <c r="A131" i="2"/>
  <c r="A132" i="2"/>
  <c r="A199" i="2"/>
  <c r="A164" i="2"/>
  <c r="A129" i="2"/>
  <c r="A65" i="2"/>
  <c r="A67" i="2"/>
  <c r="A96" i="2"/>
  <c r="A66" i="2"/>
  <c r="C203" i="2"/>
  <c r="D203" i="2"/>
  <c r="E203" i="2"/>
  <c r="F203" i="2"/>
  <c r="G203" i="2"/>
  <c r="H203" i="2"/>
  <c r="I203" i="2"/>
  <c r="J203" i="2"/>
  <c r="K203" i="2"/>
  <c r="L203" i="2"/>
  <c r="M203" i="2"/>
  <c r="C202" i="2"/>
  <c r="D202" i="2"/>
  <c r="E202" i="2"/>
  <c r="F202" i="2"/>
  <c r="G202" i="2"/>
  <c r="H202" i="2"/>
  <c r="I202" i="2"/>
  <c r="J202" i="2"/>
  <c r="K202" i="2"/>
  <c r="L202" i="2"/>
  <c r="M202" i="2"/>
  <c r="M200" i="2"/>
  <c r="C201" i="2"/>
  <c r="D201" i="2"/>
  <c r="E201" i="2"/>
  <c r="F201" i="2"/>
  <c r="G201" i="2"/>
  <c r="H201" i="2"/>
  <c r="I201" i="2"/>
  <c r="J201" i="2"/>
  <c r="K201" i="2"/>
  <c r="L201" i="2"/>
  <c r="M201" i="2"/>
  <c r="C200" i="2"/>
  <c r="D200" i="2"/>
  <c r="E200" i="2"/>
  <c r="F200" i="2"/>
  <c r="G200" i="2"/>
  <c r="H200" i="2"/>
  <c r="I200" i="2"/>
  <c r="J200" i="2"/>
  <c r="K200" i="2"/>
  <c r="L200" i="2"/>
  <c r="C199" i="2"/>
  <c r="D199" i="2"/>
  <c r="E199" i="2"/>
  <c r="F199" i="2"/>
  <c r="G199" i="2"/>
  <c r="H199" i="2"/>
  <c r="I199" i="2"/>
  <c r="J199" i="2"/>
  <c r="K199" i="2"/>
  <c r="L199" i="2"/>
  <c r="M199" i="2"/>
  <c r="B203" i="2"/>
  <c r="B202" i="2"/>
  <c r="B201" i="2"/>
  <c r="B200" i="2"/>
  <c r="B199" i="2"/>
  <c r="C168" i="2"/>
  <c r="D168" i="2"/>
  <c r="E168" i="2"/>
  <c r="F168" i="2"/>
  <c r="G168" i="2"/>
  <c r="H168" i="2"/>
  <c r="I168" i="2"/>
  <c r="J168" i="2"/>
  <c r="K168" i="2"/>
  <c r="L168" i="2"/>
  <c r="M168" i="2"/>
  <c r="C167" i="2"/>
  <c r="D167" i="2"/>
  <c r="E167" i="2"/>
  <c r="F167" i="2"/>
  <c r="G167" i="2"/>
  <c r="H167" i="2"/>
  <c r="I167" i="2"/>
  <c r="J167" i="2"/>
  <c r="K167" i="2"/>
  <c r="L167" i="2"/>
  <c r="M167" i="2"/>
  <c r="C166" i="2"/>
  <c r="D166" i="2"/>
  <c r="E166" i="2"/>
  <c r="F166" i="2"/>
  <c r="G166" i="2"/>
  <c r="H166" i="2"/>
  <c r="I166" i="2"/>
  <c r="J166" i="2"/>
  <c r="K166" i="2"/>
  <c r="L166" i="2"/>
  <c r="M166" i="2"/>
  <c r="C165" i="2"/>
  <c r="D165" i="2"/>
  <c r="E165" i="2"/>
  <c r="F165" i="2"/>
  <c r="G165" i="2"/>
  <c r="H165" i="2"/>
  <c r="I165" i="2"/>
  <c r="J165" i="2"/>
  <c r="K165" i="2"/>
  <c r="L165" i="2"/>
  <c r="M165" i="2"/>
  <c r="C164" i="2"/>
  <c r="D164" i="2"/>
  <c r="E164" i="2"/>
  <c r="F164" i="2"/>
  <c r="G164" i="2"/>
  <c r="H164" i="2"/>
  <c r="I164" i="2"/>
  <c r="J164" i="2"/>
  <c r="K164" i="2"/>
  <c r="L164" i="2"/>
  <c r="M164" i="2"/>
  <c r="B168" i="2"/>
  <c r="B167" i="2"/>
  <c r="B166" i="2"/>
  <c r="B165" i="2"/>
  <c r="B164" i="2"/>
  <c r="C133" i="2"/>
  <c r="D133" i="2"/>
  <c r="E133" i="2"/>
  <c r="F133" i="2"/>
  <c r="G133" i="2"/>
  <c r="H133" i="2"/>
  <c r="I133" i="2"/>
  <c r="J133" i="2"/>
  <c r="K133" i="2"/>
  <c r="L133" i="2"/>
  <c r="M133" i="2"/>
  <c r="C132" i="2"/>
  <c r="D132" i="2"/>
  <c r="E132" i="2"/>
  <c r="F132" i="2"/>
  <c r="G132" i="2"/>
  <c r="H132" i="2"/>
  <c r="I132" i="2"/>
  <c r="J132" i="2"/>
  <c r="K132" i="2"/>
  <c r="L132" i="2"/>
  <c r="M132" i="2"/>
  <c r="C131" i="2"/>
  <c r="D131" i="2"/>
  <c r="E131" i="2"/>
  <c r="F131" i="2"/>
  <c r="G131" i="2"/>
  <c r="H131" i="2"/>
  <c r="I131" i="2"/>
  <c r="J131" i="2"/>
  <c r="K131" i="2"/>
  <c r="L131" i="2"/>
  <c r="M131" i="2"/>
  <c r="C130" i="2"/>
  <c r="D130" i="2"/>
  <c r="E130" i="2"/>
  <c r="F130" i="2"/>
  <c r="G130" i="2"/>
  <c r="H130" i="2"/>
  <c r="I130" i="2"/>
  <c r="J130" i="2"/>
  <c r="K130" i="2"/>
  <c r="L130" i="2"/>
  <c r="M130" i="2"/>
  <c r="C129" i="2"/>
  <c r="D129" i="2"/>
  <c r="E129" i="2"/>
  <c r="F129" i="2"/>
  <c r="G129" i="2"/>
  <c r="H129" i="2"/>
  <c r="I129" i="2"/>
  <c r="J129" i="2"/>
  <c r="K129" i="2"/>
  <c r="L129" i="2"/>
  <c r="M129" i="2"/>
  <c r="B133" i="2"/>
  <c r="B132" i="2"/>
  <c r="B131" i="2"/>
  <c r="B130" i="2"/>
  <c r="B129" i="2"/>
  <c r="M100" i="2"/>
  <c r="M99" i="2"/>
  <c r="M98" i="2"/>
  <c r="M97" i="2"/>
  <c r="M96" i="2"/>
  <c r="C100" i="2"/>
  <c r="D100" i="2"/>
  <c r="E100" i="2"/>
  <c r="F100" i="2"/>
  <c r="G100" i="2"/>
  <c r="H100" i="2"/>
  <c r="I100" i="2"/>
  <c r="J100" i="2"/>
  <c r="K100" i="2"/>
  <c r="L100" i="2"/>
  <c r="C99" i="2"/>
  <c r="D99" i="2"/>
  <c r="E99" i="2"/>
  <c r="F99" i="2"/>
  <c r="G99" i="2"/>
  <c r="H99" i="2"/>
  <c r="I99" i="2"/>
  <c r="J99" i="2"/>
  <c r="K99" i="2"/>
  <c r="L99" i="2"/>
  <c r="C98" i="2"/>
  <c r="D98" i="2"/>
  <c r="E98" i="2"/>
  <c r="F98" i="2"/>
  <c r="G98" i="2"/>
  <c r="H98" i="2"/>
  <c r="I98" i="2"/>
  <c r="J98" i="2"/>
  <c r="K98" i="2"/>
  <c r="L98" i="2"/>
  <c r="C97" i="2"/>
  <c r="D97" i="2"/>
  <c r="E97" i="2"/>
  <c r="F97" i="2"/>
  <c r="G97" i="2"/>
  <c r="H97" i="2"/>
  <c r="I97" i="2"/>
  <c r="J97" i="2"/>
  <c r="K97" i="2"/>
  <c r="L97" i="2"/>
  <c r="C96" i="2"/>
  <c r="D96" i="2"/>
  <c r="E96" i="2"/>
  <c r="F96" i="2"/>
  <c r="G96" i="2"/>
  <c r="H96" i="2"/>
  <c r="I96" i="2"/>
  <c r="J96" i="2"/>
  <c r="K96" i="2"/>
  <c r="L96" i="2"/>
  <c r="B100" i="2"/>
  <c r="B99" i="2"/>
  <c r="B98" i="2"/>
  <c r="B97" i="2"/>
  <c r="B96" i="2"/>
  <c r="C69" i="2"/>
  <c r="D69" i="2"/>
  <c r="E69" i="2"/>
  <c r="F69" i="2"/>
  <c r="G69" i="2"/>
  <c r="H69" i="2"/>
  <c r="I69" i="2"/>
  <c r="J69" i="2"/>
  <c r="K69" i="2"/>
  <c r="L69" i="2"/>
  <c r="M69" i="2"/>
  <c r="C68" i="2"/>
  <c r="D68" i="2"/>
  <c r="E68" i="2"/>
  <c r="F68" i="2"/>
  <c r="G68" i="2"/>
  <c r="H68" i="2"/>
  <c r="I68" i="2"/>
  <c r="J68" i="2"/>
  <c r="K68" i="2"/>
  <c r="L68" i="2"/>
  <c r="M68" i="2"/>
  <c r="C67" i="2"/>
  <c r="D67" i="2"/>
  <c r="E67" i="2"/>
  <c r="F67" i="2"/>
  <c r="G67" i="2"/>
  <c r="H67" i="2"/>
  <c r="I67" i="2"/>
  <c r="J67" i="2"/>
  <c r="K67" i="2"/>
  <c r="L67" i="2"/>
  <c r="M67" i="2"/>
  <c r="C66" i="2"/>
  <c r="D66" i="2"/>
  <c r="E66" i="2"/>
  <c r="F66" i="2"/>
  <c r="G66" i="2"/>
  <c r="H66" i="2"/>
  <c r="I66" i="2"/>
  <c r="J66" i="2"/>
  <c r="K66" i="2"/>
  <c r="L66" i="2"/>
  <c r="M66" i="2"/>
  <c r="C65" i="2"/>
  <c r="D65" i="2"/>
  <c r="E65" i="2"/>
  <c r="F65" i="2"/>
  <c r="G65" i="2"/>
  <c r="H65" i="2"/>
  <c r="I65" i="2"/>
  <c r="J65" i="2"/>
  <c r="K65" i="2"/>
  <c r="L65" i="2"/>
  <c r="M65" i="2"/>
  <c r="B69" i="2"/>
  <c r="B68" i="2"/>
  <c r="B67" i="2"/>
  <c r="B66" i="2"/>
  <c r="B65" i="2"/>
  <c r="C38" i="2"/>
  <c r="D38" i="2"/>
  <c r="E38" i="2"/>
  <c r="F38" i="2"/>
  <c r="G38" i="2"/>
  <c r="H38" i="2"/>
  <c r="I38" i="2"/>
  <c r="J38" i="2"/>
  <c r="K38" i="2"/>
  <c r="L38" i="2"/>
  <c r="M38" i="2"/>
  <c r="C37" i="2"/>
  <c r="D37" i="2"/>
  <c r="E37" i="2"/>
  <c r="F37" i="2"/>
  <c r="G37" i="2"/>
  <c r="H37" i="2"/>
  <c r="I37" i="2"/>
  <c r="J37" i="2"/>
  <c r="K37" i="2"/>
  <c r="L37" i="2"/>
  <c r="M37" i="2"/>
  <c r="C36" i="2"/>
  <c r="D36" i="2"/>
  <c r="E36" i="2"/>
  <c r="F36" i="2"/>
  <c r="G36" i="2"/>
  <c r="H36" i="2"/>
  <c r="I36" i="2"/>
  <c r="J36" i="2"/>
  <c r="K36" i="2"/>
  <c r="L36" i="2"/>
  <c r="M36" i="2"/>
  <c r="C35" i="2"/>
  <c r="D35" i="2"/>
  <c r="E35" i="2"/>
  <c r="F35" i="2"/>
  <c r="G35" i="2"/>
  <c r="H35" i="2"/>
  <c r="I35" i="2"/>
  <c r="J35" i="2"/>
  <c r="K35" i="2"/>
  <c r="L35" i="2"/>
  <c r="M35" i="2"/>
  <c r="C34" i="2"/>
  <c r="D34" i="2"/>
  <c r="E34" i="2"/>
  <c r="F34" i="2"/>
  <c r="G34" i="2"/>
  <c r="H34" i="2"/>
  <c r="I34" i="2"/>
  <c r="J34" i="2"/>
  <c r="K34" i="2"/>
  <c r="L34" i="2"/>
  <c r="M34" i="2"/>
  <c r="B38" i="2"/>
  <c r="B37" i="2"/>
  <c r="B36" i="2"/>
  <c r="B35" i="2"/>
  <c r="B34" i="2"/>
  <c r="C7" i="1"/>
  <c r="C3" i="2"/>
  <c r="D7" i="1"/>
  <c r="D3" i="2"/>
  <c r="E7" i="1"/>
  <c r="E3" i="2"/>
  <c r="F7" i="1"/>
  <c r="F3" i="2"/>
  <c r="G7" i="1"/>
  <c r="G3" i="2"/>
  <c r="H7" i="1"/>
  <c r="H3" i="2"/>
  <c r="I7" i="1"/>
  <c r="I3" i="2"/>
  <c r="J7" i="1"/>
  <c r="J3" i="2"/>
  <c r="K7" i="1"/>
  <c r="K3" i="2"/>
  <c r="L7" i="1"/>
  <c r="L3" i="2"/>
  <c r="M7" i="1"/>
  <c r="M3" i="2"/>
  <c r="C18" i="1"/>
  <c r="C4" i="2"/>
  <c r="D18" i="1"/>
  <c r="D4" i="2"/>
  <c r="E18" i="1"/>
  <c r="E4" i="2"/>
  <c r="F18" i="1"/>
  <c r="F4" i="2"/>
  <c r="G18" i="1"/>
  <c r="G4" i="2"/>
  <c r="H18" i="1"/>
  <c r="H4" i="2"/>
  <c r="I18" i="1"/>
  <c r="I4" i="2"/>
  <c r="J18" i="1"/>
  <c r="J4" i="2"/>
  <c r="K18" i="1"/>
  <c r="K4" i="2"/>
  <c r="L18" i="1"/>
  <c r="L4" i="2"/>
  <c r="M18" i="1"/>
  <c r="M4" i="2"/>
  <c r="C29" i="1"/>
  <c r="C5" i="2"/>
  <c r="D29" i="1"/>
  <c r="D5" i="2"/>
  <c r="E29" i="1"/>
  <c r="E5" i="2"/>
  <c r="F29" i="1"/>
  <c r="F5" i="2"/>
  <c r="G29" i="1"/>
  <c r="G5" i="2"/>
  <c r="H29" i="1"/>
  <c r="H5" i="2"/>
  <c r="I29" i="1"/>
  <c r="I5" i="2"/>
  <c r="J29" i="1"/>
  <c r="J5" i="2"/>
  <c r="K29" i="1"/>
  <c r="K5" i="2"/>
  <c r="L29" i="1"/>
  <c r="L5" i="2"/>
  <c r="M29" i="1"/>
  <c r="M5" i="2"/>
  <c r="C40" i="1"/>
  <c r="C6" i="2"/>
  <c r="D40" i="1"/>
  <c r="D6" i="2"/>
  <c r="E40" i="1"/>
  <c r="E6" i="2"/>
  <c r="F40" i="1"/>
  <c r="F6" i="2"/>
  <c r="G40" i="1"/>
  <c r="G6" i="2"/>
  <c r="H40" i="1"/>
  <c r="H6" i="2"/>
  <c r="I40" i="1"/>
  <c r="I6" i="2"/>
  <c r="J40" i="1"/>
  <c r="J6" i="2"/>
  <c r="K40" i="1"/>
  <c r="K6" i="2"/>
  <c r="L40" i="1"/>
  <c r="L6" i="2"/>
  <c r="M40" i="1"/>
  <c r="M6" i="2"/>
  <c r="C51" i="1"/>
  <c r="D51" i="1"/>
  <c r="E51" i="1"/>
  <c r="F51" i="1"/>
  <c r="G51" i="1"/>
  <c r="H51" i="1"/>
  <c r="I51" i="1"/>
  <c r="J51" i="1"/>
  <c r="K51" i="1"/>
  <c r="L51" i="1"/>
  <c r="M51" i="1"/>
  <c r="N48" i="1"/>
  <c r="N49" i="1"/>
  <c r="N50" i="1"/>
  <c r="N52" i="1"/>
  <c r="N53" i="1"/>
  <c r="N54" i="1"/>
  <c r="N37" i="1"/>
  <c r="N38" i="1"/>
  <c r="N39" i="1"/>
  <c r="N41" i="1"/>
  <c r="N42" i="1"/>
  <c r="N43" i="1"/>
  <c r="N26" i="1"/>
  <c r="N27" i="1"/>
  <c r="N28" i="1"/>
  <c r="N30" i="1"/>
  <c r="N31" i="1"/>
  <c r="N32" i="1"/>
  <c r="N15" i="1"/>
  <c r="N16" i="1"/>
  <c r="N17" i="1"/>
  <c r="N19" i="1"/>
  <c r="N20" i="1"/>
  <c r="N21" i="1"/>
  <c r="N14" i="1"/>
  <c r="N8" i="1"/>
  <c r="N9" i="1"/>
  <c r="N10" i="1"/>
  <c r="N4" i="1"/>
  <c r="N5" i="1"/>
  <c r="N6" i="1"/>
  <c r="N3" i="1"/>
  <c r="B51" i="1"/>
  <c r="N47" i="1"/>
  <c r="B40" i="1"/>
  <c r="N40" i="1"/>
  <c r="B6" i="2"/>
  <c r="N36" i="1"/>
  <c r="B29" i="1"/>
  <c r="N29" i="1"/>
  <c r="B5" i="2"/>
  <c r="N25" i="1"/>
  <c r="B18" i="1"/>
  <c r="N18" i="1"/>
  <c r="B4" i="2"/>
  <c r="B7" i="1"/>
  <c r="B3" i="2"/>
  <c r="A97" i="2"/>
  <c r="A98" i="2"/>
  <c r="A68" i="2"/>
  <c r="A99" i="2"/>
  <c r="A70" i="2"/>
  <c r="N68" i="2"/>
  <c r="N38" i="2"/>
  <c r="N130" i="2"/>
  <c r="N131" i="2"/>
  <c r="N164" i="2"/>
  <c r="N166" i="2"/>
  <c r="N37" i="2"/>
  <c r="N96" i="2"/>
  <c r="N167" i="2"/>
  <c r="N165" i="2"/>
  <c r="N100" i="2"/>
  <c r="N202" i="2"/>
  <c r="N203" i="2"/>
  <c r="N97" i="2"/>
  <c r="N98" i="2"/>
  <c r="N34" i="2"/>
  <c r="N168" i="2"/>
  <c r="N35" i="2"/>
  <c r="N36" i="2"/>
  <c r="N66" i="2"/>
  <c r="N67" i="2"/>
  <c r="N129" i="2"/>
  <c r="N200" i="2"/>
  <c r="N133" i="2"/>
  <c r="N8" i="2"/>
  <c r="N69" i="2"/>
  <c r="N99" i="2"/>
  <c r="N132" i="2"/>
  <c r="N199" i="2"/>
  <c r="N65" i="2"/>
  <c r="N201" i="2"/>
  <c r="N3" i="2"/>
  <c r="N7" i="1"/>
  <c r="N4" i="2"/>
  <c r="N5" i="2"/>
  <c r="N6" i="2"/>
  <c r="N51" i="1"/>
  <c r="N62" i="1"/>
</calcChain>
</file>

<file path=xl/sharedStrings.xml><?xml version="1.0" encoding="utf-8"?>
<sst xmlns="http://schemas.openxmlformats.org/spreadsheetml/2006/main" count="237" uniqueCount="35">
  <si>
    <t>Total</t>
  </si>
  <si>
    <t>Exportación</t>
  </si>
  <si>
    <t>Importación</t>
  </si>
  <si>
    <t>Remov. Entrado</t>
  </si>
  <si>
    <t>Cons. Buque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</si>
  <si>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</si>
  <si>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</si>
  <si>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</si>
  <si>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</si>
  <si>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</si>
  <si>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</si>
  <si>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</si>
  <si>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</si>
  <si>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</si>
  <si>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</si>
  <si>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</si>
  <si>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</si>
  <si>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</si>
  <si>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Contenedores </t>
  </si>
  <si>
    <t>T E U S</t>
  </si>
  <si>
    <t xml:space="preserve">Buques </t>
  </si>
  <si>
    <t>Comparativo Total Mercaderías por mes (Toneladas)</t>
  </si>
  <si>
    <t>Comparativo Cantidad de buques atendidos por mes</t>
  </si>
  <si>
    <t>Comparativo Removido Entrado por mes (En Toneladas)</t>
  </si>
  <si>
    <t>Comparativo Importación por mes (En Toneladas)</t>
  </si>
  <si>
    <t>Comparativo Exportación por mes (En Toneladas)</t>
  </si>
  <si>
    <t>Comparativo Cantidad de TEUS movidos por mes</t>
  </si>
  <si>
    <t>Comparativo Consumo de buques (Combustible en Toneladas)</t>
  </si>
  <si>
    <t>AÑO / MES</t>
  </si>
  <si>
    <t>2020 MOVIMIENTO MENSUAL MERCADERIAS (toneladas) - CONTENEDORES  (Cantidad y TEUS) - BUQUES</t>
  </si>
  <si>
    <t>2021 MOVIMIENTO MENSUAL MERCADERIAS (toneladas) - CONTENEDORES  (Cantidad y TEUS) - BUQUES</t>
  </si>
  <si>
    <t>2022 MOVIMIENTO MENSUAL MERCADERIAS (toneladas) - CONTENEDORES  (Cantidad y TEUS) - BUQUES</t>
  </si>
  <si>
    <t>2023 MOVIMIENTO MENSUAL MERCADERIAS (toneladas) - CONTENEDORES  (Cantidad y TEUS) - BUQUES</t>
  </si>
  <si>
    <t>2024 MOVIMIENTO MENSUAL MERCADERIAS (toneladas) - CONTENEDORES  (Cantidad y TEUS) - BUQUES</t>
  </si>
  <si>
    <t>2025 MOVIMIENTO MENSUAL MERCADERIAS (toneladas) - CONTENEDORES  (Cantidad y TEUS) - BUQUES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</si>
</sst>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$&quot;_-;\-* #,##0.00\ &quot;$&quot;_-;_-* &quot;-&quot;??\ &quot;$&quot;_-;_-@_-"/>
    <numFmt numFmtId="165" formatCode="_-* #,##0.00\ _$_-;\-* #,##0.00\ _$_-;_-* &quot;-&quot;??\ _$_-;_-@_-"/>
  </numFmts>
  <fonts count="10" x14ac:knownFonts="1">
    <font>
      <sz val="11"/>
      <color rgb="FF000000"/>
      <name val="Calibri"/>
      <family val="2"/>
    </font>
    <font>
      <b/>
      <sz val="13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54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4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5">
    <xf numFmtId="0" fontId="0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7" fillId="0" borderId="0"/>
    <xf numFmtId="9" fontId="6" fillId="0" borderId="0" applyFont="0" applyFill="0" applyBorder="0" applyAlignment="0" applyProtection="0"/>
  </cellStyleXfs>
  <cellXfs count="53">
    <xf numFmtId="0" fontId="0" fillId="0" borderId="0" xfId="0"/>
    <xf numFmtId="3" fontId="0" fillId="0" borderId="1" xfId="0" applyNumberFormat="1" applyFill="1" applyBorder="1" applyAlignment="1">
      <alignment horizontal="center"/>
    </xf>
    <xf numFmtId="3" fontId="0" fillId="0" borderId="2" xfId="0" applyNumberForma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2" fillId="2" borderId="5" xfId="0" applyFont="1" applyFill="1" applyBorder="1" applyAlignment="1">
      <alignment vertical="center"/>
    </xf>
    <xf numFmtId="3" fontId="0" fillId="0" borderId="1" xfId="0" applyNumberForma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3" fontId="3" fillId="0" borderId="0" xfId="0" applyNumberFormat="1" applyFont="1" applyBorder="1" applyAlignment="1">
      <alignment horizontal="center" vertical="center"/>
    </xf>
    <xf numFmtId="3" fontId="0" fillId="0" borderId="0" xfId="0" applyNumberFormat="1"/>
    <xf numFmtId="3" fontId="8" fillId="0" borderId="0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/>
    </xf>
    <xf numFmtId="3" fontId="0" fillId="0" borderId="2" xfId="0" applyNumberFormat="1" applyFill="1" applyBorder="1" applyAlignment="1">
      <alignment horizontal="center" vertical="center"/>
    </xf>
    <xf numFmtId="3" fontId="0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0" fillId="0" borderId="11" xfId="0" applyNumberFormat="1" applyFill="1" applyBorder="1" applyAlignment="1">
      <alignment horizontal="center"/>
    </xf>
    <xf numFmtId="3" fontId="0" fillId="0" borderId="12" xfId="0" applyNumberFormat="1" applyFill="1" applyBorder="1" applyAlignment="1">
      <alignment horizontal="center" vertical="center"/>
    </xf>
    <xf numFmtId="3" fontId="0" fillId="0" borderId="13" xfId="0" applyNumberFormat="1" applyFill="1" applyBorder="1" applyAlignment="1">
      <alignment horizontal="center"/>
    </xf>
    <xf numFmtId="3" fontId="0" fillId="0" borderId="14" xfId="0" applyNumberFormat="1" applyFill="1" applyBorder="1" applyAlignment="1">
      <alignment horizontal="center" vertical="center"/>
    </xf>
    <xf numFmtId="3" fontId="0" fillId="0" borderId="15" xfId="0" applyNumberFormat="1" applyFill="1" applyBorder="1" applyAlignment="1">
      <alignment horizontal="center" vertical="center"/>
    </xf>
    <xf numFmtId="3" fontId="0" fillId="0" borderId="15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3" fontId="0" fillId="0" borderId="16" xfId="0" applyNumberFormat="1" applyFill="1" applyBorder="1" applyAlignment="1">
      <alignment horizont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3" fontId="8" fillId="0" borderId="6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3" fontId="0" fillId="0" borderId="11" xfId="0" applyNumberFormat="1" applyFill="1" applyBorder="1" applyAlignment="1">
      <alignment horizontal="center" vertical="center"/>
    </xf>
    <xf numFmtId="3" fontId="0" fillId="0" borderId="13" xfId="0" applyNumberFormat="1" applyFill="1" applyBorder="1" applyAlignment="1">
      <alignment horizontal="center" vertical="center"/>
    </xf>
    <xf numFmtId="3" fontId="0" fillId="0" borderId="16" xfId="0" applyNumberFormat="1" applyFill="1" applyBorder="1" applyAlignment="1">
      <alignment horizontal="center" vertical="center"/>
    </xf>
    <xf numFmtId="3" fontId="8" fillId="0" borderId="7" xfId="0" applyNumberFormat="1" applyFont="1" applyBorder="1"/>
    <xf numFmtId="3" fontId="8" fillId="0" borderId="8" xfId="0" applyNumberFormat="1" applyFont="1" applyBorder="1"/>
    <xf numFmtId="3" fontId="8" fillId="0" borderId="9" xfId="0" applyNumberFormat="1" applyFont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5">
    <cellStyle name="Millares 2" xfId="1"/>
    <cellStyle name="Moneda 2" xfId="2"/>
    <cellStyle name="Normal" xfId="0" builtinId="0" customBuiltin="1"/>
    <cellStyle name="Normal 2" xfId="3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Comparativo Total Mercaderías por mes (Toneladas)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Gráficos!$A$3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Gráficos!$B$2:$M$2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Gráficos!$B$3:$M$3</c:f>
              <c:numCache>
                <c:formatCode>#,##0</c:formatCode>
                <c:ptCount val="12"/>
                <c:pt idx="0">
                  <c:v>116620</c:v>
                </c:pt>
                <c:pt idx="1">
                  <c:v>120044</c:v>
                </c:pt>
                <c:pt idx="2">
                  <c:v>172605</c:v>
                </c:pt>
                <c:pt idx="3">
                  <c:v>92383</c:v>
                </c:pt>
                <c:pt idx="4">
                  <c:v>67389</c:v>
                </c:pt>
                <c:pt idx="5">
                  <c:v>104347</c:v>
                </c:pt>
                <c:pt idx="6">
                  <c:v>114770</c:v>
                </c:pt>
                <c:pt idx="7">
                  <c:v>121688</c:v>
                </c:pt>
                <c:pt idx="8">
                  <c:v>83525</c:v>
                </c:pt>
                <c:pt idx="9">
                  <c:v>159416</c:v>
                </c:pt>
                <c:pt idx="10">
                  <c:v>45096</c:v>
                </c:pt>
                <c:pt idx="11">
                  <c:v>96101</c:v>
                </c:pt>
              </c:numCache>
            </c:numRef>
          </c:val>
        </c:ser>
        <c:ser>
          <c:idx val="1"/>
          <c:order val="1"/>
          <c:tx>
            <c:strRef>
              <c:f>Gráficos!$A$4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Gráficos!$B$2:$M$2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Gráficos!$B$4:$M$4</c:f>
              <c:numCache>
                <c:formatCode>#,##0</c:formatCode>
                <c:ptCount val="12"/>
                <c:pt idx="0">
                  <c:v>85847</c:v>
                </c:pt>
                <c:pt idx="1">
                  <c:v>106521</c:v>
                </c:pt>
                <c:pt idx="2">
                  <c:v>88565</c:v>
                </c:pt>
                <c:pt idx="3">
                  <c:v>126820</c:v>
                </c:pt>
                <c:pt idx="4">
                  <c:v>107779</c:v>
                </c:pt>
                <c:pt idx="5">
                  <c:v>128724</c:v>
                </c:pt>
                <c:pt idx="6">
                  <c:v>114956</c:v>
                </c:pt>
                <c:pt idx="7">
                  <c:v>145843</c:v>
                </c:pt>
                <c:pt idx="8">
                  <c:v>67350</c:v>
                </c:pt>
                <c:pt idx="9">
                  <c:v>175362</c:v>
                </c:pt>
                <c:pt idx="10">
                  <c:v>89243</c:v>
                </c:pt>
                <c:pt idx="11">
                  <c:v>108920</c:v>
                </c:pt>
              </c:numCache>
            </c:numRef>
          </c:val>
        </c:ser>
        <c:ser>
          <c:idx val="2"/>
          <c:order val="2"/>
          <c:tx>
            <c:strRef>
              <c:f>Gráficos!$A$5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Gráficos!$B$2:$M$2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Gráficos!$B$5:$M$5</c:f>
              <c:numCache>
                <c:formatCode>#,##0</c:formatCode>
                <c:ptCount val="12"/>
                <c:pt idx="0">
                  <c:v>95052</c:v>
                </c:pt>
                <c:pt idx="1">
                  <c:v>117241</c:v>
                </c:pt>
                <c:pt idx="2">
                  <c:v>103857</c:v>
                </c:pt>
                <c:pt idx="3">
                  <c:v>150078</c:v>
                </c:pt>
                <c:pt idx="4">
                  <c:v>133476</c:v>
                </c:pt>
                <c:pt idx="5">
                  <c:v>119303</c:v>
                </c:pt>
                <c:pt idx="6">
                  <c:v>157798</c:v>
                </c:pt>
                <c:pt idx="7">
                  <c:v>193171</c:v>
                </c:pt>
                <c:pt idx="8">
                  <c:v>91424</c:v>
                </c:pt>
                <c:pt idx="9">
                  <c:v>112711</c:v>
                </c:pt>
                <c:pt idx="10">
                  <c:v>99068</c:v>
                </c:pt>
                <c:pt idx="11">
                  <c:v>133532</c:v>
                </c:pt>
              </c:numCache>
            </c:numRef>
          </c:val>
        </c:ser>
        <c:ser>
          <c:idx val="3"/>
          <c:order val="3"/>
          <c:tx>
            <c:strRef>
              <c:f>Gráficos!$A$6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Gráficos!$B$2:$M$2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Gráficos!$B$6:$M$6</c:f>
              <c:numCache>
                <c:formatCode>#,##0</c:formatCode>
                <c:ptCount val="12"/>
                <c:pt idx="0">
                  <c:v>182897</c:v>
                </c:pt>
                <c:pt idx="1">
                  <c:v>68621</c:v>
                </c:pt>
                <c:pt idx="2">
                  <c:v>171737</c:v>
                </c:pt>
                <c:pt idx="3">
                  <c:v>124607</c:v>
                </c:pt>
                <c:pt idx="4">
                  <c:v>169636</c:v>
                </c:pt>
                <c:pt idx="5">
                  <c:v>49736</c:v>
                </c:pt>
                <c:pt idx="6">
                  <c:v>196836</c:v>
                </c:pt>
                <c:pt idx="7">
                  <c:v>136891</c:v>
                </c:pt>
                <c:pt idx="8">
                  <c:v>104943</c:v>
                </c:pt>
                <c:pt idx="9">
                  <c:v>140435</c:v>
                </c:pt>
                <c:pt idx="10">
                  <c:v>182743</c:v>
                </c:pt>
                <c:pt idx="11">
                  <c:v>94279</c:v>
                </c:pt>
              </c:numCache>
            </c:numRef>
          </c:val>
        </c:ser>
        <c:ser>
          <c:idx val="4"/>
          <c:order val="4"/>
          <c:tx>
            <c:strRef>
              <c:f>Gráficos!$A$7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Gráficos!$B$2:$M$2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Gráficos!$B$7:$M$7</c:f>
              <c:numCache>
                <c:formatCode>#,##0</c:formatCode>
                <c:ptCount val="12"/>
                <c:pt idx="0">
                  <c:v>123101</c:v>
                </c:pt>
                <c:pt idx="1">
                  <c:v>168962</c:v>
                </c:pt>
                <c:pt idx="2">
                  <c:v>59957</c:v>
                </c:pt>
                <c:pt idx="3">
                  <c:v>134057</c:v>
                </c:pt>
                <c:pt idx="4">
                  <c:v>132729</c:v>
                </c:pt>
                <c:pt idx="5">
                  <c:v>131945</c:v>
                </c:pt>
                <c:pt idx="6">
                  <c:v>176501</c:v>
                </c:pt>
                <c:pt idx="7">
                  <c:v>171844</c:v>
                </c:pt>
                <c:pt idx="8">
                  <c:v>154695</c:v>
                </c:pt>
                <c:pt idx="9">
                  <c:v>114664</c:v>
                </c:pt>
                <c:pt idx="10">
                  <c:v>140273</c:v>
                </c:pt>
                <c:pt idx="11">
                  <c:v>175832</c:v>
                </c:pt>
              </c:numCache>
            </c:numRef>
          </c:val>
        </c:ser>
        <c:ser>
          <c:idx val="5"/>
          <c:order val="5"/>
          <c:tx>
            <c:strRef>
              <c:f>Gráficos!$A$8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Gráficos!$B$2:$M$2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Gráficos!$B$8:$M$8</c:f>
              <c:numCache>
                <c:formatCode>#,##0</c:formatCode>
                <c:ptCount val="12"/>
                <c:pt idx="0">
                  <c:v>124582</c:v>
                </c:pt>
                <c:pt idx="1">
                  <c:v>133938</c:v>
                </c:pt>
                <c:pt idx="2">
                  <c:v>111730</c:v>
                </c:pt>
                <c:pt idx="3">
                  <c:v>198922</c:v>
                </c:pt>
                <c:pt idx="4">
                  <c:v>103189</c:v>
                </c:pt>
                <c:pt idx="5">
                  <c:v>123822</c:v>
                </c:pt>
                <c:pt idx="6">
                  <c:v>115820</c:v>
                </c:pt>
                <c:pt idx="7">
                  <c:v>247936</c:v>
                </c:pt>
                <c:pt idx="8">
                  <c:v>218862</c:v>
                </c:pt>
                <c:pt idx="9">
                  <c:v>117620</c:v>
                </c:pt>
                <c:pt idx="10">
                  <c:v>110034</c:v>
                </c:pt>
                <c:pt idx="11">
                  <c:v>181564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3797152"/>
        <c:axId val="414826424"/>
      </c:barChart>
      <c:catAx>
        <c:axId val="413797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14826424"/>
        <c:crosses val="autoZero"/>
        <c:auto val="1"/>
        <c:lblAlgn val="ctr"/>
        <c:lblOffset val="100"/>
        <c:noMultiLvlLbl val="0"/>
      </c:catAx>
      <c:valAx>
        <c:axId val="414826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137971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Comparativo Cantidad de buques atendidos por mes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Gráficos!$A$34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Gráficos!$B$33:$M$33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Gráficos!$B$34:$M$34</c:f>
              <c:numCache>
                <c:formatCode>#,##0</c:formatCode>
                <c:ptCount val="12"/>
                <c:pt idx="0">
                  <c:v>36</c:v>
                </c:pt>
                <c:pt idx="1">
                  <c:v>44</c:v>
                </c:pt>
                <c:pt idx="2">
                  <c:v>21</c:v>
                </c:pt>
                <c:pt idx="3">
                  <c:v>45</c:v>
                </c:pt>
                <c:pt idx="4">
                  <c:v>38</c:v>
                </c:pt>
                <c:pt idx="5">
                  <c:v>60</c:v>
                </c:pt>
                <c:pt idx="6">
                  <c:v>187</c:v>
                </c:pt>
                <c:pt idx="7">
                  <c:v>391</c:v>
                </c:pt>
                <c:pt idx="8">
                  <c:v>306</c:v>
                </c:pt>
                <c:pt idx="9">
                  <c:v>161</c:v>
                </c:pt>
                <c:pt idx="10">
                  <c:v>20</c:v>
                </c:pt>
                <c:pt idx="11">
                  <c:v>42</c:v>
                </c:pt>
              </c:numCache>
            </c:numRef>
          </c:val>
        </c:ser>
        <c:ser>
          <c:idx val="1"/>
          <c:order val="1"/>
          <c:tx>
            <c:strRef>
              <c:f>Gráficos!$A$35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Gráficos!$B$33:$M$33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Gráficos!$B$35:$M$35</c:f>
              <c:numCache>
                <c:formatCode>#,##0</c:formatCode>
                <c:ptCount val="12"/>
                <c:pt idx="0">
                  <c:v>37</c:v>
                </c:pt>
                <c:pt idx="1">
                  <c:v>37</c:v>
                </c:pt>
                <c:pt idx="2">
                  <c:v>36</c:v>
                </c:pt>
                <c:pt idx="3">
                  <c:v>87</c:v>
                </c:pt>
                <c:pt idx="4">
                  <c:v>110</c:v>
                </c:pt>
                <c:pt idx="5">
                  <c:v>256</c:v>
                </c:pt>
                <c:pt idx="6">
                  <c:v>491</c:v>
                </c:pt>
                <c:pt idx="7">
                  <c:v>477</c:v>
                </c:pt>
                <c:pt idx="8">
                  <c:v>257</c:v>
                </c:pt>
                <c:pt idx="9">
                  <c:v>48</c:v>
                </c:pt>
                <c:pt idx="10">
                  <c:v>20</c:v>
                </c:pt>
                <c:pt idx="11">
                  <c:v>13</c:v>
                </c:pt>
              </c:numCache>
            </c:numRef>
          </c:val>
        </c:ser>
        <c:ser>
          <c:idx val="2"/>
          <c:order val="2"/>
          <c:tx>
            <c:strRef>
              <c:f>Gráficos!$A$36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Gráficos!$B$33:$M$33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Gráficos!$B$36:$M$36</c:f>
              <c:numCache>
                <c:formatCode>#,##0</c:formatCode>
                <c:ptCount val="12"/>
                <c:pt idx="0">
                  <c:v>21</c:v>
                </c:pt>
                <c:pt idx="1">
                  <c:v>33</c:v>
                </c:pt>
                <c:pt idx="2">
                  <c:v>56</c:v>
                </c:pt>
                <c:pt idx="3">
                  <c:v>90</c:v>
                </c:pt>
                <c:pt idx="4">
                  <c:v>49</c:v>
                </c:pt>
                <c:pt idx="5">
                  <c:v>198</c:v>
                </c:pt>
                <c:pt idx="6">
                  <c:v>489</c:v>
                </c:pt>
                <c:pt idx="7">
                  <c:v>417</c:v>
                </c:pt>
                <c:pt idx="8">
                  <c:v>185</c:v>
                </c:pt>
                <c:pt idx="9">
                  <c:v>64</c:v>
                </c:pt>
                <c:pt idx="10">
                  <c:v>70</c:v>
                </c:pt>
                <c:pt idx="11">
                  <c:v>29</c:v>
                </c:pt>
              </c:numCache>
            </c:numRef>
          </c:val>
        </c:ser>
        <c:ser>
          <c:idx val="3"/>
          <c:order val="3"/>
          <c:tx>
            <c:strRef>
              <c:f>Gráficos!$A$37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Gráficos!$B$33:$M$33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Gráficos!$B$37:$M$37</c:f>
              <c:numCache>
                <c:formatCode>#,##0</c:formatCode>
                <c:ptCount val="12"/>
                <c:pt idx="0">
                  <c:v>45</c:v>
                </c:pt>
                <c:pt idx="1">
                  <c:v>39</c:v>
                </c:pt>
                <c:pt idx="2">
                  <c:v>43</c:v>
                </c:pt>
                <c:pt idx="3">
                  <c:v>58</c:v>
                </c:pt>
                <c:pt idx="4">
                  <c:v>78</c:v>
                </c:pt>
                <c:pt idx="5">
                  <c:v>155</c:v>
                </c:pt>
                <c:pt idx="6">
                  <c:v>448</c:v>
                </c:pt>
                <c:pt idx="7">
                  <c:v>315</c:v>
                </c:pt>
                <c:pt idx="8">
                  <c:v>238</c:v>
                </c:pt>
                <c:pt idx="9">
                  <c:v>75</c:v>
                </c:pt>
                <c:pt idx="10">
                  <c:v>40</c:v>
                </c:pt>
                <c:pt idx="11">
                  <c:v>25</c:v>
                </c:pt>
              </c:numCache>
            </c:numRef>
          </c:val>
        </c:ser>
        <c:ser>
          <c:idx val="4"/>
          <c:order val="4"/>
          <c:tx>
            <c:strRef>
              <c:f>Gráficos!$A$38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Gráficos!$B$33:$M$33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Gráficos!$B$38:$M$38</c:f>
              <c:numCache>
                <c:formatCode>#,##0</c:formatCode>
                <c:ptCount val="12"/>
                <c:pt idx="0">
                  <c:v>43</c:v>
                </c:pt>
                <c:pt idx="1">
                  <c:v>48</c:v>
                </c:pt>
                <c:pt idx="2">
                  <c:v>61</c:v>
                </c:pt>
                <c:pt idx="3">
                  <c:v>91</c:v>
                </c:pt>
                <c:pt idx="4">
                  <c:v>67</c:v>
                </c:pt>
                <c:pt idx="5">
                  <c:v>351</c:v>
                </c:pt>
                <c:pt idx="6">
                  <c:v>478</c:v>
                </c:pt>
                <c:pt idx="7">
                  <c:v>453</c:v>
                </c:pt>
                <c:pt idx="8">
                  <c:v>163</c:v>
                </c:pt>
                <c:pt idx="9">
                  <c:v>26</c:v>
                </c:pt>
                <c:pt idx="10">
                  <c:v>32</c:v>
                </c:pt>
                <c:pt idx="11">
                  <c:v>15</c:v>
                </c:pt>
              </c:numCache>
            </c:numRef>
          </c:val>
        </c:ser>
        <c:ser>
          <c:idx val="5"/>
          <c:order val="5"/>
          <c:tx>
            <c:strRef>
              <c:f>Gráficos!$A$39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Gráficos!$B$33:$M$33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Gráficos!$B$39:$M$39</c:f>
              <c:numCache>
                <c:formatCode>#,##0</c:formatCode>
                <c:ptCount val="12"/>
                <c:pt idx="0">
                  <c:v>41</c:v>
                </c:pt>
                <c:pt idx="1">
                  <c:v>69</c:v>
                </c:pt>
                <c:pt idx="2">
                  <c:v>51</c:v>
                </c:pt>
                <c:pt idx="3">
                  <c:v>68</c:v>
                </c:pt>
                <c:pt idx="4">
                  <c:v>43</c:v>
                </c:pt>
                <c:pt idx="5">
                  <c:v>31</c:v>
                </c:pt>
                <c:pt idx="6">
                  <c:v>46</c:v>
                </c:pt>
                <c:pt idx="7">
                  <c:v>460</c:v>
                </c:pt>
                <c:pt idx="8">
                  <c:v>389</c:v>
                </c:pt>
                <c:pt idx="9">
                  <c:v>51</c:v>
                </c:pt>
                <c:pt idx="10">
                  <c:v>13</c:v>
                </c:pt>
                <c:pt idx="11">
                  <c:v>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4863368"/>
        <c:axId val="414957632"/>
      </c:barChart>
      <c:catAx>
        <c:axId val="414863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14957632"/>
        <c:crosses val="autoZero"/>
        <c:auto val="1"/>
        <c:lblAlgn val="ctr"/>
        <c:lblOffset val="100"/>
        <c:noMultiLvlLbl val="0"/>
      </c:catAx>
      <c:valAx>
        <c:axId val="414957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148633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Comparativo Cantidad de TEUS movidos por mes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Gráficos!$A$65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Gráficos!$B$64:$M$64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Gráficos!$B$65:$M$65</c:f>
              <c:numCache>
                <c:formatCode>#,##0</c:formatCode>
                <c:ptCount val="12"/>
                <c:pt idx="0">
                  <c:v>1838</c:v>
                </c:pt>
                <c:pt idx="1">
                  <c:v>2196</c:v>
                </c:pt>
                <c:pt idx="2">
                  <c:v>2998</c:v>
                </c:pt>
                <c:pt idx="3">
                  <c:v>2548</c:v>
                </c:pt>
                <c:pt idx="4">
                  <c:v>2406</c:v>
                </c:pt>
                <c:pt idx="5">
                  <c:v>1562</c:v>
                </c:pt>
                <c:pt idx="6">
                  <c:v>1796</c:v>
                </c:pt>
                <c:pt idx="7">
                  <c:v>3498</c:v>
                </c:pt>
                <c:pt idx="8">
                  <c:v>4763</c:v>
                </c:pt>
                <c:pt idx="9">
                  <c:v>2589</c:v>
                </c:pt>
                <c:pt idx="10">
                  <c:v>1693</c:v>
                </c:pt>
                <c:pt idx="11">
                  <c:v>1614</c:v>
                </c:pt>
              </c:numCache>
            </c:numRef>
          </c:val>
        </c:ser>
        <c:ser>
          <c:idx val="1"/>
          <c:order val="1"/>
          <c:tx>
            <c:strRef>
              <c:f>Gráficos!$A$66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Gráficos!$B$64:$M$64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Gráficos!$B$66:$M$66</c:f>
              <c:numCache>
                <c:formatCode>#,##0</c:formatCode>
                <c:ptCount val="12"/>
                <c:pt idx="0">
                  <c:v>1279</c:v>
                </c:pt>
                <c:pt idx="1">
                  <c:v>3041</c:v>
                </c:pt>
                <c:pt idx="2">
                  <c:v>2268</c:v>
                </c:pt>
                <c:pt idx="3">
                  <c:v>2760</c:v>
                </c:pt>
                <c:pt idx="4">
                  <c:v>1684</c:v>
                </c:pt>
                <c:pt idx="5">
                  <c:v>2492</c:v>
                </c:pt>
                <c:pt idx="6">
                  <c:v>1528</c:v>
                </c:pt>
                <c:pt idx="7">
                  <c:v>4049</c:v>
                </c:pt>
                <c:pt idx="8">
                  <c:v>1659</c:v>
                </c:pt>
                <c:pt idx="9">
                  <c:v>2568</c:v>
                </c:pt>
                <c:pt idx="10">
                  <c:v>580</c:v>
                </c:pt>
                <c:pt idx="11">
                  <c:v>1301</c:v>
                </c:pt>
              </c:numCache>
            </c:numRef>
          </c:val>
        </c:ser>
        <c:ser>
          <c:idx val="2"/>
          <c:order val="2"/>
          <c:tx>
            <c:strRef>
              <c:f>Gráficos!$A$67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Gráficos!$B$64:$M$64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Gráficos!$B$67:$M$67</c:f>
              <c:numCache>
                <c:formatCode>#,##0</c:formatCode>
                <c:ptCount val="12"/>
                <c:pt idx="0">
                  <c:v>3051</c:v>
                </c:pt>
                <c:pt idx="1">
                  <c:v>1211</c:v>
                </c:pt>
                <c:pt idx="2">
                  <c:v>3232</c:v>
                </c:pt>
                <c:pt idx="3">
                  <c:v>1691</c:v>
                </c:pt>
                <c:pt idx="4">
                  <c:v>906</c:v>
                </c:pt>
                <c:pt idx="5">
                  <c:v>1548</c:v>
                </c:pt>
                <c:pt idx="6">
                  <c:v>2156</c:v>
                </c:pt>
                <c:pt idx="7">
                  <c:v>2285</c:v>
                </c:pt>
                <c:pt idx="8">
                  <c:v>2997</c:v>
                </c:pt>
                <c:pt idx="9">
                  <c:v>1169</c:v>
                </c:pt>
                <c:pt idx="10">
                  <c:v>2430</c:v>
                </c:pt>
                <c:pt idx="11">
                  <c:v>763</c:v>
                </c:pt>
              </c:numCache>
            </c:numRef>
          </c:val>
        </c:ser>
        <c:ser>
          <c:idx val="3"/>
          <c:order val="3"/>
          <c:tx>
            <c:strRef>
              <c:f>Gráficos!$A$68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Gráficos!$B$64:$M$64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Gráficos!$B$68:$M$68</c:f>
              <c:numCache>
                <c:formatCode>#,##0</c:formatCode>
                <c:ptCount val="12"/>
                <c:pt idx="0">
                  <c:v>2465</c:v>
                </c:pt>
                <c:pt idx="1">
                  <c:v>1747</c:v>
                </c:pt>
                <c:pt idx="2">
                  <c:v>4603</c:v>
                </c:pt>
                <c:pt idx="3">
                  <c:v>1168</c:v>
                </c:pt>
                <c:pt idx="4">
                  <c:v>3086</c:v>
                </c:pt>
                <c:pt idx="5">
                  <c:v>2154</c:v>
                </c:pt>
                <c:pt idx="6">
                  <c:v>897</c:v>
                </c:pt>
                <c:pt idx="7">
                  <c:v>1894</c:v>
                </c:pt>
                <c:pt idx="8">
                  <c:v>1635</c:v>
                </c:pt>
                <c:pt idx="9">
                  <c:v>4235</c:v>
                </c:pt>
                <c:pt idx="10">
                  <c:v>848</c:v>
                </c:pt>
                <c:pt idx="11">
                  <c:v>2662</c:v>
                </c:pt>
              </c:numCache>
            </c:numRef>
          </c:val>
        </c:ser>
        <c:ser>
          <c:idx val="4"/>
          <c:order val="4"/>
          <c:tx>
            <c:strRef>
              <c:f>Gráficos!$A$69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Gráficos!$B$64:$M$64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Gráficos!$B$69:$M$69</c:f>
              <c:numCache>
                <c:formatCode>#,##0</c:formatCode>
                <c:ptCount val="12"/>
                <c:pt idx="0">
                  <c:v>2384</c:v>
                </c:pt>
                <c:pt idx="1">
                  <c:v>3976</c:v>
                </c:pt>
                <c:pt idx="2">
                  <c:v>2786</c:v>
                </c:pt>
                <c:pt idx="3">
                  <c:v>2330</c:v>
                </c:pt>
                <c:pt idx="4">
                  <c:v>2726</c:v>
                </c:pt>
                <c:pt idx="5">
                  <c:v>3131</c:v>
                </c:pt>
                <c:pt idx="6">
                  <c:v>2895</c:v>
                </c:pt>
                <c:pt idx="7">
                  <c:v>3460</c:v>
                </c:pt>
                <c:pt idx="8">
                  <c:v>3816</c:v>
                </c:pt>
                <c:pt idx="9">
                  <c:v>2094</c:v>
                </c:pt>
                <c:pt idx="10">
                  <c:v>2638</c:v>
                </c:pt>
                <c:pt idx="11">
                  <c:v>2599</c:v>
                </c:pt>
              </c:numCache>
            </c:numRef>
          </c:val>
        </c:ser>
        <c:ser>
          <c:idx val="5"/>
          <c:order val="5"/>
          <c:tx>
            <c:strRef>
              <c:f>Gráficos!$A$70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Gráficos!$B$64:$M$64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Gráficos!$B$70:$M$70</c:f>
              <c:numCache>
                <c:formatCode>#,##0</c:formatCode>
                <c:ptCount val="12"/>
                <c:pt idx="0">
                  <c:v>2634</c:v>
                </c:pt>
                <c:pt idx="1">
                  <c:v>3908</c:v>
                </c:pt>
                <c:pt idx="2">
                  <c:v>3002</c:v>
                </c:pt>
                <c:pt idx="3">
                  <c:v>1720</c:v>
                </c:pt>
                <c:pt idx="4">
                  <c:v>2376</c:v>
                </c:pt>
                <c:pt idx="5">
                  <c:v>3531</c:v>
                </c:pt>
                <c:pt idx="6">
                  <c:v>2188</c:v>
                </c:pt>
                <c:pt idx="7">
                  <c:v>3088</c:v>
                </c:pt>
                <c:pt idx="8">
                  <c:v>4233</c:v>
                </c:pt>
                <c:pt idx="9">
                  <c:v>1614</c:v>
                </c:pt>
                <c:pt idx="10">
                  <c:v>449</c:v>
                </c:pt>
                <c:pt idx="11">
                  <c:v>2984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5079624"/>
        <c:axId val="415080008"/>
      </c:barChart>
      <c:catAx>
        <c:axId val="415079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15080008"/>
        <c:crosses val="autoZero"/>
        <c:auto val="1"/>
        <c:lblAlgn val="ctr"/>
        <c:lblOffset val="100"/>
        <c:noMultiLvlLbl val="0"/>
      </c:catAx>
      <c:valAx>
        <c:axId val="415080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150796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Comparativo Exportación por mes (En Toneladas)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Gráficos!$A$96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Gráficos!$B$95:$M$95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Gráficos!$B$96:$M$96</c:f>
              <c:numCache>
                <c:formatCode>#,##0</c:formatCode>
                <c:ptCount val="12"/>
                <c:pt idx="0">
                  <c:v>31854</c:v>
                </c:pt>
                <c:pt idx="1">
                  <c:v>36861</c:v>
                </c:pt>
                <c:pt idx="2">
                  <c:v>41829</c:v>
                </c:pt>
                <c:pt idx="3">
                  <c:v>39489</c:v>
                </c:pt>
                <c:pt idx="4">
                  <c:v>31690</c:v>
                </c:pt>
                <c:pt idx="5">
                  <c:v>30043</c:v>
                </c:pt>
                <c:pt idx="6">
                  <c:v>29889</c:v>
                </c:pt>
                <c:pt idx="7">
                  <c:v>40474</c:v>
                </c:pt>
                <c:pt idx="8">
                  <c:v>41945</c:v>
                </c:pt>
                <c:pt idx="9">
                  <c:v>30857</c:v>
                </c:pt>
                <c:pt idx="10">
                  <c:v>25696</c:v>
                </c:pt>
                <c:pt idx="11">
                  <c:v>30479</c:v>
                </c:pt>
              </c:numCache>
            </c:numRef>
          </c:val>
        </c:ser>
        <c:ser>
          <c:idx val="1"/>
          <c:order val="1"/>
          <c:tx>
            <c:strRef>
              <c:f>Gráficos!$A$97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Gráficos!$B$95:$M$95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Gráficos!$B$97:$M$97</c:f>
              <c:numCache>
                <c:formatCode>#,##0</c:formatCode>
                <c:ptCount val="12"/>
                <c:pt idx="0">
                  <c:v>12559</c:v>
                </c:pt>
                <c:pt idx="1">
                  <c:v>26503</c:v>
                </c:pt>
                <c:pt idx="2">
                  <c:v>12133</c:v>
                </c:pt>
                <c:pt idx="3">
                  <c:v>49008</c:v>
                </c:pt>
                <c:pt idx="4">
                  <c:v>23870</c:v>
                </c:pt>
                <c:pt idx="5">
                  <c:v>39271</c:v>
                </c:pt>
                <c:pt idx="6">
                  <c:v>12461</c:v>
                </c:pt>
                <c:pt idx="7">
                  <c:v>57202</c:v>
                </c:pt>
                <c:pt idx="8">
                  <c:v>27244</c:v>
                </c:pt>
                <c:pt idx="9">
                  <c:v>31210</c:v>
                </c:pt>
                <c:pt idx="10">
                  <c:v>5529</c:v>
                </c:pt>
                <c:pt idx="11">
                  <c:v>38670</c:v>
                </c:pt>
              </c:numCache>
            </c:numRef>
          </c:val>
        </c:ser>
        <c:ser>
          <c:idx val="2"/>
          <c:order val="2"/>
          <c:tx>
            <c:strRef>
              <c:f>Gráficos!$A$98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Gráficos!$B$95:$M$95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Gráficos!$B$98:$M$98</c:f>
              <c:numCache>
                <c:formatCode>#,##0</c:formatCode>
                <c:ptCount val="12"/>
                <c:pt idx="0">
                  <c:v>19091</c:v>
                </c:pt>
                <c:pt idx="1">
                  <c:v>36771</c:v>
                </c:pt>
                <c:pt idx="2">
                  <c:v>19746</c:v>
                </c:pt>
                <c:pt idx="3">
                  <c:v>46624</c:v>
                </c:pt>
                <c:pt idx="4">
                  <c:v>9660</c:v>
                </c:pt>
                <c:pt idx="5">
                  <c:v>31526</c:v>
                </c:pt>
                <c:pt idx="6">
                  <c:v>44271</c:v>
                </c:pt>
                <c:pt idx="7">
                  <c:v>38539</c:v>
                </c:pt>
                <c:pt idx="8">
                  <c:v>17712</c:v>
                </c:pt>
                <c:pt idx="9">
                  <c:v>34693</c:v>
                </c:pt>
                <c:pt idx="10">
                  <c:v>16547</c:v>
                </c:pt>
                <c:pt idx="11">
                  <c:v>6496</c:v>
                </c:pt>
              </c:numCache>
            </c:numRef>
          </c:val>
        </c:ser>
        <c:ser>
          <c:idx val="3"/>
          <c:order val="3"/>
          <c:tx>
            <c:strRef>
              <c:f>Gráficos!$A$99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Gráficos!$B$95:$M$95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Gráficos!$B$99:$M$99</c:f>
              <c:numCache>
                <c:formatCode>#,##0</c:formatCode>
                <c:ptCount val="12"/>
                <c:pt idx="0">
                  <c:v>44916</c:v>
                </c:pt>
                <c:pt idx="1">
                  <c:v>38988</c:v>
                </c:pt>
                <c:pt idx="2">
                  <c:v>85529</c:v>
                </c:pt>
                <c:pt idx="3">
                  <c:v>39093</c:v>
                </c:pt>
                <c:pt idx="4">
                  <c:v>41254</c:v>
                </c:pt>
                <c:pt idx="5">
                  <c:v>16423</c:v>
                </c:pt>
                <c:pt idx="6">
                  <c:v>34030</c:v>
                </c:pt>
                <c:pt idx="7">
                  <c:v>32885</c:v>
                </c:pt>
                <c:pt idx="8">
                  <c:v>13253</c:v>
                </c:pt>
                <c:pt idx="9">
                  <c:v>64387</c:v>
                </c:pt>
                <c:pt idx="10">
                  <c:v>52942</c:v>
                </c:pt>
                <c:pt idx="11">
                  <c:v>25629</c:v>
                </c:pt>
              </c:numCache>
            </c:numRef>
          </c:val>
        </c:ser>
        <c:ser>
          <c:idx val="4"/>
          <c:order val="4"/>
          <c:tx>
            <c:strRef>
              <c:f>Gráficos!$A$100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Gráficos!$B$95:$M$95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Gráficos!$B$100:$M$100</c:f>
              <c:numCache>
                <c:formatCode>#,##0</c:formatCode>
                <c:ptCount val="12"/>
                <c:pt idx="0">
                  <c:v>40048</c:v>
                </c:pt>
                <c:pt idx="1">
                  <c:v>45356</c:v>
                </c:pt>
                <c:pt idx="2">
                  <c:v>24524</c:v>
                </c:pt>
                <c:pt idx="3">
                  <c:v>50585</c:v>
                </c:pt>
                <c:pt idx="4">
                  <c:v>51137</c:v>
                </c:pt>
                <c:pt idx="5">
                  <c:v>37468</c:v>
                </c:pt>
                <c:pt idx="6">
                  <c:v>51504</c:v>
                </c:pt>
                <c:pt idx="7">
                  <c:v>54813</c:v>
                </c:pt>
                <c:pt idx="8">
                  <c:v>22885</c:v>
                </c:pt>
                <c:pt idx="9">
                  <c:v>51078</c:v>
                </c:pt>
                <c:pt idx="10">
                  <c:v>45340</c:v>
                </c:pt>
                <c:pt idx="11">
                  <c:v>41993</c:v>
                </c:pt>
              </c:numCache>
            </c:numRef>
          </c:val>
        </c:ser>
        <c:ser>
          <c:idx val="5"/>
          <c:order val="5"/>
          <c:tx>
            <c:strRef>
              <c:f>Gráficos!$A$101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Gráficos!$B$95:$M$95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Gráficos!$B$101:$M$101</c:f>
              <c:numCache>
                <c:formatCode>#,##0</c:formatCode>
                <c:ptCount val="12"/>
                <c:pt idx="0">
                  <c:v>49400</c:v>
                </c:pt>
                <c:pt idx="1">
                  <c:v>33702</c:v>
                </c:pt>
                <c:pt idx="2">
                  <c:v>19904</c:v>
                </c:pt>
                <c:pt idx="3">
                  <c:v>60088</c:v>
                </c:pt>
                <c:pt idx="4">
                  <c:v>26377</c:v>
                </c:pt>
                <c:pt idx="5">
                  <c:v>41291</c:v>
                </c:pt>
                <c:pt idx="6">
                  <c:v>46542</c:v>
                </c:pt>
                <c:pt idx="7">
                  <c:v>66737</c:v>
                </c:pt>
                <c:pt idx="8">
                  <c:v>56065</c:v>
                </c:pt>
                <c:pt idx="9">
                  <c:v>50310</c:v>
                </c:pt>
                <c:pt idx="10">
                  <c:v>33031</c:v>
                </c:pt>
                <c:pt idx="11">
                  <c:v>44441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5132264"/>
        <c:axId val="413499776"/>
      </c:barChart>
      <c:catAx>
        <c:axId val="415132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13499776"/>
        <c:crosses val="autoZero"/>
        <c:auto val="1"/>
        <c:lblAlgn val="ctr"/>
        <c:lblOffset val="100"/>
        <c:noMultiLvlLbl val="0"/>
      </c:catAx>
      <c:valAx>
        <c:axId val="41349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151322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Comparativo Importación por mes (En Toneladas)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Gráficos!$A$129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Gráficos!$B$128:$M$128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Gráficos!$B$129:$M$129</c:f>
              <c:numCache>
                <c:formatCode>#,##0</c:formatCode>
                <c:ptCount val="12"/>
                <c:pt idx="0">
                  <c:v>80210</c:v>
                </c:pt>
                <c:pt idx="1">
                  <c:v>69665</c:v>
                </c:pt>
                <c:pt idx="2">
                  <c:v>128070</c:v>
                </c:pt>
                <c:pt idx="3">
                  <c:v>40313</c:v>
                </c:pt>
                <c:pt idx="4">
                  <c:v>28195</c:v>
                </c:pt>
                <c:pt idx="5">
                  <c:v>68933</c:v>
                </c:pt>
                <c:pt idx="6">
                  <c:v>57680</c:v>
                </c:pt>
                <c:pt idx="7">
                  <c:v>50640</c:v>
                </c:pt>
                <c:pt idx="8">
                  <c:v>3719</c:v>
                </c:pt>
                <c:pt idx="9">
                  <c:v>116411</c:v>
                </c:pt>
                <c:pt idx="10">
                  <c:v>1978</c:v>
                </c:pt>
                <c:pt idx="11">
                  <c:v>63439</c:v>
                </c:pt>
              </c:numCache>
            </c:numRef>
          </c:val>
        </c:ser>
        <c:ser>
          <c:idx val="1"/>
          <c:order val="1"/>
          <c:tx>
            <c:strRef>
              <c:f>Gráficos!$A$130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Gráficos!$B$128:$M$128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Gráficos!$B$130:$M$130</c:f>
              <c:numCache>
                <c:formatCode>#,##0</c:formatCode>
                <c:ptCount val="12"/>
                <c:pt idx="0">
                  <c:v>54959</c:v>
                </c:pt>
                <c:pt idx="1">
                  <c:v>56186</c:v>
                </c:pt>
                <c:pt idx="2">
                  <c:v>50403</c:v>
                </c:pt>
                <c:pt idx="3">
                  <c:v>67479</c:v>
                </c:pt>
                <c:pt idx="4">
                  <c:v>55089</c:v>
                </c:pt>
                <c:pt idx="5">
                  <c:v>58125</c:v>
                </c:pt>
                <c:pt idx="6">
                  <c:v>55249</c:v>
                </c:pt>
                <c:pt idx="7">
                  <c:v>60797</c:v>
                </c:pt>
                <c:pt idx="8">
                  <c:v>6721</c:v>
                </c:pt>
                <c:pt idx="9">
                  <c:v>122505</c:v>
                </c:pt>
                <c:pt idx="10">
                  <c:v>64950</c:v>
                </c:pt>
                <c:pt idx="11">
                  <c:v>51559</c:v>
                </c:pt>
              </c:numCache>
            </c:numRef>
          </c:val>
        </c:ser>
        <c:ser>
          <c:idx val="2"/>
          <c:order val="2"/>
          <c:tx>
            <c:strRef>
              <c:f>Gráficos!$A$131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Gráficos!$B$128:$M$128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Gráficos!$B$131:$M$131</c:f>
              <c:numCache>
                <c:formatCode>#,##0</c:formatCode>
                <c:ptCount val="12"/>
                <c:pt idx="0">
                  <c:v>59004</c:v>
                </c:pt>
                <c:pt idx="1">
                  <c:v>50673</c:v>
                </c:pt>
                <c:pt idx="2">
                  <c:v>59563</c:v>
                </c:pt>
                <c:pt idx="3">
                  <c:v>56350</c:v>
                </c:pt>
                <c:pt idx="4">
                  <c:v>115516</c:v>
                </c:pt>
                <c:pt idx="5">
                  <c:v>57592</c:v>
                </c:pt>
                <c:pt idx="6">
                  <c:v>48700</c:v>
                </c:pt>
                <c:pt idx="7">
                  <c:v>115239</c:v>
                </c:pt>
                <c:pt idx="8">
                  <c:v>60603</c:v>
                </c:pt>
                <c:pt idx="9">
                  <c:v>55671</c:v>
                </c:pt>
                <c:pt idx="10">
                  <c:v>61434</c:v>
                </c:pt>
                <c:pt idx="11">
                  <c:v>113093</c:v>
                </c:pt>
              </c:numCache>
            </c:numRef>
          </c:val>
        </c:ser>
        <c:ser>
          <c:idx val="3"/>
          <c:order val="3"/>
          <c:tx>
            <c:strRef>
              <c:f>Gráficos!$A$132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Gráficos!$B$128:$M$128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Gráficos!$B$132:$M$132</c:f>
              <c:numCache>
                <c:formatCode>#,##0</c:formatCode>
                <c:ptCount val="12"/>
                <c:pt idx="0">
                  <c:v>109412</c:v>
                </c:pt>
                <c:pt idx="1">
                  <c:v>6214</c:v>
                </c:pt>
                <c:pt idx="2">
                  <c:v>62077</c:v>
                </c:pt>
                <c:pt idx="3">
                  <c:v>66743</c:v>
                </c:pt>
                <c:pt idx="4">
                  <c:v>105767</c:v>
                </c:pt>
                <c:pt idx="5">
                  <c:v>3827</c:v>
                </c:pt>
                <c:pt idx="6">
                  <c:v>115237</c:v>
                </c:pt>
                <c:pt idx="7">
                  <c:v>64419</c:v>
                </c:pt>
                <c:pt idx="8">
                  <c:v>69974</c:v>
                </c:pt>
                <c:pt idx="9">
                  <c:v>55639</c:v>
                </c:pt>
                <c:pt idx="10">
                  <c:v>115200</c:v>
                </c:pt>
                <c:pt idx="11">
                  <c:v>54772</c:v>
                </c:pt>
              </c:numCache>
            </c:numRef>
          </c:val>
        </c:ser>
        <c:ser>
          <c:idx val="4"/>
          <c:order val="4"/>
          <c:tx>
            <c:strRef>
              <c:f>Gráficos!$A$133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Gráficos!$B$128:$M$128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Gráficos!$B$133:$M$133</c:f>
              <c:numCache>
                <c:formatCode>#,##0</c:formatCode>
                <c:ptCount val="12"/>
                <c:pt idx="0">
                  <c:v>65331</c:v>
                </c:pt>
                <c:pt idx="1">
                  <c:v>110535</c:v>
                </c:pt>
                <c:pt idx="2">
                  <c:v>9433</c:v>
                </c:pt>
                <c:pt idx="3">
                  <c:v>53613</c:v>
                </c:pt>
                <c:pt idx="4">
                  <c:v>61608</c:v>
                </c:pt>
                <c:pt idx="5">
                  <c:v>62819</c:v>
                </c:pt>
                <c:pt idx="6">
                  <c:v>62965</c:v>
                </c:pt>
                <c:pt idx="7">
                  <c:v>53481</c:v>
                </c:pt>
                <c:pt idx="8">
                  <c:v>109604</c:v>
                </c:pt>
                <c:pt idx="9">
                  <c:v>61594</c:v>
                </c:pt>
                <c:pt idx="10">
                  <c:v>62685</c:v>
                </c:pt>
                <c:pt idx="11">
                  <c:v>120432</c:v>
                </c:pt>
              </c:numCache>
            </c:numRef>
          </c:val>
        </c:ser>
        <c:ser>
          <c:idx val="5"/>
          <c:order val="5"/>
          <c:tx>
            <c:strRef>
              <c:f>Gráficos!$A$134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Gráficos!$B$128:$M$128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Gráficos!$B$134:$M$134</c:f>
              <c:numCache>
                <c:formatCode>#,##0</c:formatCode>
                <c:ptCount val="12"/>
                <c:pt idx="0">
                  <c:v>52188</c:v>
                </c:pt>
                <c:pt idx="1">
                  <c:v>65930</c:v>
                </c:pt>
                <c:pt idx="2">
                  <c:v>63740</c:v>
                </c:pt>
                <c:pt idx="3">
                  <c:v>109390</c:v>
                </c:pt>
                <c:pt idx="4">
                  <c:v>51434</c:v>
                </c:pt>
                <c:pt idx="5">
                  <c:v>66583</c:v>
                </c:pt>
                <c:pt idx="6">
                  <c:v>66760</c:v>
                </c:pt>
                <c:pt idx="7">
                  <c:v>120636</c:v>
                </c:pt>
                <c:pt idx="8">
                  <c:v>119377</c:v>
                </c:pt>
                <c:pt idx="9">
                  <c:v>49746</c:v>
                </c:pt>
                <c:pt idx="10">
                  <c:v>59481</c:v>
                </c:pt>
                <c:pt idx="11">
                  <c:v>121618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3501736"/>
        <c:axId val="413500168"/>
      </c:barChart>
      <c:catAx>
        <c:axId val="413501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13500168"/>
        <c:crosses val="autoZero"/>
        <c:auto val="1"/>
        <c:lblAlgn val="ctr"/>
        <c:lblOffset val="100"/>
        <c:noMultiLvlLbl val="0"/>
      </c:catAx>
      <c:valAx>
        <c:axId val="413500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135017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Comparativo Removido Entrado por mes (En Toneladas)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Gráficos!$A$164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Gráficos!$B$163:$M$163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Gráficos!$B$164:$M$164</c:f>
              <c:numCache>
                <c:formatCode>#,##0</c:formatCode>
                <c:ptCount val="12"/>
                <c:pt idx="0">
                  <c:v>2869</c:v>
                </c:pt>
                <c:pt idx="1">
                  <c:v>10161</c:v>
                </c:pt>
                <c:pt idx="2">
                  <c:v>1743</c:v>
                </c:pt>
                <c:pt idx="3">
                  <c:v>9867</c:v>
                </c:pt>
                <c:pt idx="4">
                  <c:v>5642</c:v>
                </c:pt>
                <c:pt idx="5">
                  <c:v>3886</c:v>
                </c:pt>
                <c:pt idx="6">
                  <c:v>24624</c:v>
                </c:pt>
                <c:pt idx="7">
                  <c:v>23948</c:v>
                </c:pt>
                <c:pt idx="8">
                  <c:v>32409</c:v>
                </c:pt>
                <c:pt idx="9">
                  <c:v>9024</c:v>
                </c:pt>
                <c:pt idx="10">
                  <c:v>17257</c:v>
                </c:pt>
                <c:pt idx="11">
                  <c:v>1700</c:v>
                </c:pt>
              </c:numCache>
            </c:numRef>
          </c:val>
        </c:ser>
        <c:ser>
          <c:idx val="1"/>
          <c:order val="1"/>
          <c:tx>
            <c:strRef>
              <c:f>Gráficos!$A$165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Gráficos!$B$163:$M$163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Gráficos!$B$165:$M$165</c:f>
              <c:numCache>
                <c:formatCode>#,##0</c:formatCode>
                <c:ptCount val="12"/>
                <c:pt idx="0">
                  <c:v>17438</c:v>
                </c:pt>
                <c:pt idx="1">
                  <c:v>22441</c:v>
                </c:pt>
                <c:pt idx="2">
                  <c:v>23569</c:v>
                </c:pt>
                <c:pt idx="3">
                  <c:v>7812</c:v>
                </c:pt>
                <c:pt idx="4">
                  <c:v>24345</c:v>
                </c:pt>
                <c:pt idx="5">
                  <c:v>26404</c:v>
                </c:pt>
                <c:pt idx="6">
                  <c:v>39578</c:v>
                </c:pt>
                <c:pt idx="7">
                  <c:v>20202</c:v>
                </c:pt>
                <c:pt idx="8">
                  <c:v>27219</c:v>
                </c:pt>
                <c:pt idx="9">
                  <c:v>20436</c:v>
                </c:pt>
                <c:pt idx="10">
                  <c:v>18396</c:v>
                </c:pt>
                <c:pt idx="11">
                  <c:v>18336</c:v>
                </c:pt>
              </c:numCache>
            </c:numRef>
          </c:val>
        </c:ser>
        <c:ser>
          <c:idx val="2"/>
          <c:order val="2"/>
          <c:tx>
            <c:strRef>
              <c:f>Gráficos!$A$166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Gráficos!$B$163:$M$163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Gráficos!$B$166:$M$166</c:f>
              <c:numCache>
                <c:formatCode>#,##0</c:formatCode>
                <c:ptCount val="12"/>
                <c:pt idx="0">
                  <c:v>16464</c:v>
                </c:pt>
                <c:pt idx="1">
                  <c:v>27596</c:v>
                </c:pt>
                <c:pt idx="2">
                  <c:v>21533</c:v>
                </c:pt>
                <c:pt idx="3">
                  <c:v>43433</c:v>
                </c:pt>
                <c:pt idx="4">
                  <c:v>6432</c:v>
                </c:pt>
                <c:pt idx="5">
                  <c:v>26036</c:v>
                </c:pt>
                <c:pt idx="6">
                  <c:v>57873</c:v>
                </c:pt>
                <c:pt idx="7">
                  <c:v>33644</c:v>
                </c:pt>
                <c:pt idx="8">
                  <c:v>9435</c:v>
                </c:pt>
                <c:pt idx="9">
                  <c:v>21197</c:v>
                </c:pt>
                <c:pt idx="10">
                  <c:v>20265</c:v>
                </c:pt>
                <c:pt idx="11">
                  <c:v>13676</c:v>
                </c:pt>
              </c:numCache>
            </c:numRef>
          </c:val>
        </c:ser>
        <c:ser>
          <c:idx val="3"/>
          <c:order val="3"/>
          <c:tx>
            <c:strRef>
              <c:f>Gráficos!$A$167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Gráficos!$B$163:$M$163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Gráficos!$B$167:$M$167</c:f>
              <c:numCache>
                <c:formatCode>#,##0</c:formatCode>
                <c:ptCount val="12"/>
                <c:pt idx="0">
                  <c:v>26258</c:v>
                </c:pt>
                <c:pt idx="1">
                  <c:v>21308</c:v>
                </c:pt>
                <c:pt idx="2">
                  <c:v>22487</c:v>
                </c:pt>
                <c:pt idx="3">
                  <c:v>17062</c:v>
                </c:pt>
                <c:pt idx="4">
                  <c:v>20380</c:v>
                </c:pt>
                <c:pt idx="5">
                  <c:v>25771</c:v>
                </c:pt>
                <c:pt idx="6">
                  <c:v>40259</c:v>
                </c:pt>
                <c:pt idx="7">
                  <c:v>33664</c:v>
                </c:pt>
                <c:pt idx="8">
                  <c:v>15711</c:v>
                </c:pt>
                <c:pt idx="9">
                  <c:v>18983</c:v>
                </c:pt>
                <c:pt idx="10">
                  <c:v>14343</c:v>
                </c:pt>
                <c:pt idx="11">
                  <c:v>13674</c:v>
                </c:pt>
              </c:numCache>
            </c:numRef>
          </c:val>
        </c:ser>
        <c:ser>
          <c:idx val="4"/>
          <c:order val="4"/>
          <c:tx>
            <c:strRef>
              <c:f>Gráficos!$A$168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Gráficos!$B$163:$M$163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Gráficos!$B$168:$M$168</c:f>
              <c:numCache>
                <c:formatCode>#,##0</c:formatCode>
                <c:ptCount val="12"/>
                <c:pt idx="0">
                  <c:v>16700</c:v>
                </c:pt>
                <c:pt idx="1">
                  <c:v>11565</c:v>
                </c:pt>
                <c:pt idx="2">
                  <c:v>23074</c:v>
                </c:pt>
                <c:pt idx="3">
                  <c:v>25028</c:v>
                </c:pt>
                <c:pt idx="4">
                  <c:v>17872</c:v>
                </c:pt>
                <c:pt idx="5">
                  <c:v>24614</c:v>
                </c:pt>
                <c:pt idx="6">
                  <c:v>53127</c:v>
                </c:pt>
                <c:pt idx="7">
                  <c:v>55300</c:v>
                </c:pt>
                <c:pt idx="8">
                  <c:v>19286</c:v>
                </c:pt>
                <c:pt idx="9">
                  <c:v>1727</c:v>
                </c:pt>
                <c:pt idx="10">
                  <c:v>31820</c:v>
                </c:pt>
                <c:pt idx="11">
                  <c:v>13407</c:v>
                </c:pt>
              </c:numCache>
            </c:numRef>
          </c:val>
        </c:ser>
        <c:ser>
          <c:idx val="5"/>
          <c:order val="5"/>
          <c:tx>
            <c:strRef>
              <c:f>Gráficos!$A$169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Gráficos!$B$163:$M$163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Gráficos!$B$169:$M$169</c:f>
              <c:numCache>
                <c:formatCode>#,##0</c:formatCode>
                <c:ptCount val="12"/>
                <c:pt idx="0">
                  <c:v>21319</c:v>
                </c:pt>
                <c:pt idx="1">
                  <c:v>30546</c:v>
                </c:pt>
                <c:pt idx="2">
                  <c:v>25098</c:v>
                </c:pt>
                <c:pt idx="3">
                  <c:v>26315</c:v>
                </c:pt>
                <c:pt idx="4">
                  <c:v>23407</c:v>
                </c:pt>
                <c:pt idx="5">
                  <c:v>15488</c:v>
                </c:pt>
                <c:pt idx="6">
                  <c:v>1985</c:v>
                </c:pt>
                <c:pt idx="7">
                  <c:v>53434</c:v>
                </c:pt>
                <c:pt idx="8">
                  <c:v>35300</c:v>
                </c:pt>
                <c:pt idx="9">
                  <c:v>17045</c:v>
                </c:pt>
                <c:pt idx="10">
                  <c:v>17248</c:v>
                </c:pt>
                <c:pt idx="11">
                  <c:v>15505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3502128"/>
        <c:axId val="413502520"/>
      </c:barChart>
      <c:catAx>
        <c:axId val="41350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13502520"/>
        <c:crosses val="autoZero"/>
        <c:auto val="1"/>
        <c:lblAlgn val="ctr"/>
        <c:lblOffset val="100"/>
        <c:noMultiLvlLbl val="0"/>
      </c:catAx>
      <c:valAx>
        <c:axId val="413502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135021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Comparativo Consumo de buques (Combustible en Toneladas)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Gráficos!$A$199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Gráficos!$B$198:$M$198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Gráficos!$B$199:$M$199</c:f>
              <c:numCache>
                <c:formatCode>#,##0</c:formatCode>
                <c:ptCount val="12"/>
                <c:pt idx="0">
                  <c:v>1687</c:v>
                </c:pt>
                <c:pt idx="1">
                  <c:v>3357</c:v>
                </c:pt>
                <c:pt idx="2">
                  <c:v>963</c:v>
                </c:pt>
                <c:pt idx="3">
                  <c:v>2714</c:v>
                </c:pt>
                <c:pt idx="4">
                  <c:v>1862</c:v>
                </c:pt>
                <c:pt idx="5">
                  <c:v>1485</c:v>
                </c:pt>
                <c:pt idx="6">
                  <c:v>2577</c:v>
                </c:pt>
                <c:pt idx="7">
                  <c:v>6626</c:v>
                </c:pt>
                <c:pt idx="8">
                  <c:v>5452</c:v>
                </c:pt>
                <c:pt idx="9">
                  <c:v>3124</c:v>
                </c:pt>
                <c:pt idx="10">
                  <c:v>165</c:v>
                </c:pt>
                <c:pt idx="11">
                  <c:v>483</c:v>
                </c:pt>
              </c:numCache>
            </c:numRef>
          </c:val>
        </c:ser>
        <c:ser>
          <c:idx val="1"/>
          <c:order val="1"/>
          <c:tx>
            <c:strRef>
              <c:f>Gráficos!$A$200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Gráficos!$B$198:$M$198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Gráficos!$B$200:$M$200</c:f>
              <c:numCache>
                <c:formatCode>#,##0</c:formatCode>
                <c:ptCount val="12"/>
                <c:pt idx="0">
                  <c:v>891</c:v>
                </c:pt>
                <c:pt idx="1">
                  <c:v>1391</c:v>
                </c:pt>
                <c:pt idx="2">
                  <c:v>2460</c:v>
                </c:pt>
                <c:pt idx="3">
                  <c:v>2521</c:v>
                </c:pt>
                <c:pt idx="4">
                  <c:v>4475</c:v>
                </c:pt>
                <c:pt idx="5">
                  <c:v>4924</c:v>
                </c:pt>
                <c:pt idx="6">
                  <c:v>7668</c:v>
                </c:pt>
                <c:pt idx="7">
                  <c:v>7642</c:v>
                </c:pt>
                <c:pt idx="8">
                  <c:v>6166</c:v>
                </c:pt>
                <c:pt idx="9">
                  <c:v>1211</c:v>
                </c:pt>
                <c:pt idx="10">
                  <c:v>368</c:v>
                </c:pt>
                <c:pt idx="11">
                  <c:v>355</c:v>
                </c:pt>
              </c:numCache>
            </c:numRef>
          </c:val>
        </c:ser>
        <c:ser>
          <c:idx val="2"/>
          <c:order val="2"/>
          <c:tx>
            <c:strRef>
              <c:f>Gráficos!$A$201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Gráficos!$B$198:$M$198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Gráficos!$B$201:$M$201</c:f>
              <c:numCache>
                <c:formatCode>#,##0</c:formatCode>
                <c:ptCount val="12"/>
                <c:pt idx="0">
                  <c:v>493</c:v>
                </c:pt>
                <c:pt idx="1">
                  <c:v>2201</c:v>
                </c:pt>
                <c:pt idx="2">
                  <c:v>3015</c:v>
                </c:pt>
                <c:pt idx="3">
                  <c:v>3671</c:v>
                </c:pt>
                <c:pt idx="4">
                  <c:v>1868</c:v>
                </c:pt>
                <c:pt idx="5">
                  <c:v>4149</c:v>
                </c:pt>
                <c:pt idx="6">
                  <c:v>6954</c:v>
                </c:pt>
                <c:pt idx="7">
                  <c:v>5749</c:v>
                </c:pt>
                <c:pt idx="8">
                  <c:v>3674</c:v>
                </c:pt>
                <c:pt idx="9">
                  <c:v>1150</c:v>
                </c:pt>
                <c:pt idx="10">
                  <c:v>822</c:v>
                </c:pt>
                <c:pt idx="11">
                  <c:v>267</c:v>
                </c:pt>
              </c:numCache>
            </c:numRef>
          </c:val>
        </c:ser>
        <c:ser>
          <c:idx val="3"/>
          <c:order val="3"/>
          <c:tx>
            <c:strRef>
              <c:f>Gráficos!$A$202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Gráficos!$B$198:$M$198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Gráficos!$B$202:$M$202</c:f>
              <c:numCache>
                <c:formatCode>#,##0</c:formatCode>
                <c:ptCount val="12"/>
                <c:pt idx="0">
                  <c:v>2311</c:v>
                </c:pt>
                <c:pt idx="1">
                  <c:v>2111</c:v>
                </c:pt>
                <c:pt idx="2">
                  <c:v>1644</c:v>
                </c:pt>
                <c:pt idx="3">
                  <c:v>1709</c:v>
                </c:pt>
                <c:pt idx="4">
                  <c:v>2235</c:v>
                </c:pt>
                <c:pt idx="5">
                  <c:v>3715</c:v>
                </c:pt>
                <c:pt idx="6">
                  <c:v>7310</c:v>
                </c:pt>
                <c:pt idx="7">
                  <c:v>5923</c:v>
                </c:pt>
                <c:pt idx="8">
                  <c:v>6005</c:v>
                </c:pt>
                <c:pt idx="9">
                  <c:v>1426</c:v>
                </c:pt>
                <c:pt idx="10">
                  <c:v>258</c:v>
                </c:pt>
                <c:pt idx="11">
                  <c:v>204</c:v>
                </c:pt>
              </c:numCache>
            </c:numRef>
          </c:val>
        </c:ser>
        <c:ser>
          <c:idx val="4"/>
          <c:order val="4"/>
          <c:tx>
            <c:strRef>
              <c:f>Gráficos!$A$203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Gráficos!$B$198:$M$198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Gráficos!$B$203:$M$203</c:f>
              <c:numCache>
                <c:formatCode>#,##0</c:formatCode>
                <c:ptCount val="12"/>
                <c:pt idx="0">
                  <c:v>1022</c:v>
                </c:pt>
                <c:pt idx="1">
                  <c:v>1506</c:v>
                </c:pt>
                <c:pt idx="2">
                  <c:v>2926</c:v>
                </c:pt>
                <c:pt idx="3">
                  <c:v>4831</c:v>
                </c:pt>
                <c:pt idx="4">
                  <c:v>2112</c:v>
                </c:pt>
                <c:pt idx="5">
                  <c:v>7044</c:v>
                </c:pt>
                <c:pt idx="6">
                  <c:v>8905</c:v>
                </c:pt>
                <c:pt idx="7">
                  <c:v>8250</c:v>
                </c:pt>
                <c:pt idx="8">
                  <c:v>2920</c:v>
                </c:pt>
                <c:pt idx="9">
                  <c:v>265</c:v>
                </c:pt>
                <c:pt idx="10">
                  <c:v>428</c:v>
                </c:pt>
                <c:pt idx="11">
                  <c:v>0</c:v>
                </c:pt>
              </c:numCache>
            </c:numRef>
          </c:val>
        </c:ser>
        <c:ser>
          <c:idx val="5"/>
          <c:order val="5"/>
          <c:tx>
            <c:strRef>
              <c:f>Gráficos!$A$204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Gráficos!$B$198:$M$198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Gráficos!$B$204:$M$204</c:f>
              <c:numCache>
                <c:formatCode>#,##0</c:formatCode>
                <c:ptCount val="12"/>
                <c:pt idx="0">
                  <c:v>1675</c:v>
                </c:pt>
                <c:pt idx="1">
                  <c:v>3760</c:v>
                </c:pt>
                <c:pt idx="2">
                  <c:v>2988</c:v>
                </c:pt>
                <c:pt idx="3">
                  <c:v>3129</c:v>
                </c:pt>
                <c:pt idx="4">
                  <c:v>1971</c:v>
                </c:pt>
                <c:pt idx="5">
                  <c:v>460</c:v>
                </c:pt>
                <c:pt idx="6">
                  <c:v>533</c:v>
                </c:pt>
                <c:pt idx="7">
                  <c:v>7129</c:v>
                </c:pt>
                <c:pt idx="8">
                  <c:v>8120</c:v>
                </c:pt>
                <c:pt idx="9">
                  <c:v>519</c:v>
                </c:pt>
                <c:pt idx="10">
                  <c:v>274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3500952"/>
        <c:axId val="413498208"/>
      </c:barChart>
      <c:catAx>
        <c:axId val="413500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13498208"/>
        <c:crosses val="autoZero"/>
        <c:auto val="1"/>
        <c:lblAlgn val="ctr"/>
        <c:lblOffset val="100"/>
        <c:noMultiLvlLbl val="0"/>
      </c:catAx>
      <c:valAx>
        <c:axId val="41349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135009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3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104775</xdr:colOff>
      <xdr:row>0</xdr:row>
      <xdr:rowOff>85725</xdr:rowOff>
    </xdr:from>
    <xdr:to>
      <xdr:col>15</xdr:col>
      <xdr:colOff>704850</xdr:colOff>
      <xdr:row>13</xdr:row>
      <xdr:rowOff>57150</xdr:rowOff>
    </xdr:to>
    <xdr:pic>
      <xdr:nvPicPr>
        <xdr:cNvPr id="3119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0825" y="85725"/>
          <a:ext cx="1362075" cy="2581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238125</xdr:colOff>
      <xdr:row>0</xdr:row>
      <xdr:rowOff>95250</xdr:rowOff>
    </xdr:from>
    <xdr:to>
      <xdr:col>16</xdr:col>
      <xdr:colOff>76200</xdr:colOff>
      <xdr:row>11</xdr:row>
      <xdr:rowOff>161925</xdr:rowOff>
    </xdr:to>
    <xdr:pic>
      <xdr:nvPicPr>
        <xdr:cNvPr id="1946" name="Imagen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95250"/>
          <a:ext cx="1362075" cy="2238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9</xdr:row>
      <xdr:rowOff>0</xdr:rowOff>
    </xdr:from>
    <xdr:to>
      <xdr:col>14</xdr:col>
      <xdr:colOff>9525</xdr:colOff>
      <xdr:row>30</xdr:row>
      <xdr:rowOff>0</xdr:rowOff>
    </xdr:to>
    <xdr:graphicFrame macro="">
      <xdr:nvGraphicFramePr>
        <xdr:cNvPr id="1947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40</xdr:row>
      <xdr:rowOff>0</xdr:rowOff>
    </xdr:from>
    <xdr:to>
      <xdr:col>13</xdr:col>
      <xdr:colOff>857250</xdr:colOff>
      <xdr:row>61</xdr:row>
      <xdr:rowOff>0</xdr:rowOff>
    </xdr:to>
    <xdr:graphicFrame macro="">
      <xdr:nvGraphicFramePr>
        <xdr:cNvPr id="1948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71</xdr:row>
      <xdr:rowOff>0</xdr:rowOff>
    </xdr:from>
    <xdr:to>
      <xdr:col>13</xdr:col>
      <xdr:colOff>847725</xdr:colOff>
      <xdr:row>92</xdr:row>
      <xdr:rowOff>0</xdr:rowOff>
    </xdr:to>
    <xdr:graphicFrame macro="">
      <xdr:nvGraphicFramePr>
        <xdr:cNvPr id="1949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102</xdr:row>
      <xdr:rowOff>0</xdr:rowOff>
    </xdr:from>
    <xdr:to>
      <xdr:col>13</xdr:col>
      <xdr:colOff>857250</xdr:colOff>
      <xdr:row>125</xdr:row>
      <xdr:rowOff>0</xdr:rowOff>
    </xdr:to>
    <xdr:graphicFrame macro="">
      <xdr:nvGraphicFramePr>
        <xdr:cNvPr id="195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135</xdr:row>
      <xdr:rowOff>0</xdr:rowOff>
    </xdr:from>
    <xdr:to>
      <xdr:col>13</xdr:col>
      <xdr:colOff>857250</xdr:colOff>
      <xdr:row>160</xdr:row>
      <xdr:rowOff>0</xdr:rowOff>
    </xdr:to>
    <xdr:graphicFrame macro="">
      <xdr:nvGraphicFramePr>
        <xdr:cNvPr id="1951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9525</xdr:colOff>
      <xdr:row>170</xdr:row>
      <xdr:rowOff>0</xdr:rowOff>
    </xdr:from>
    <xdr:to>
      <xdr:col>14</xdr:col>
      <xdr:colOff>0</xdr:colOff>
      <xdr:row>195</xdr:row>
      <xdr:rowOff>0</xdr:rowOff>
    </xdr:to>
    <xdr:graphicFrame macro="">
      <xdr:nvGraphicFramePr>
        <xdr:cNvPr id="1952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205</xdr:row>
      <xdr:rowOff>0</xdr:rowOff>
    </xdr:from>
    <xdr:to>
      <xdr:col>13</xdr:col>
      <xdr:colOff>857250</xdr:colOff>
      <xdr:row>230</xdr:row>
      <xdr:rowOff>0</xdr:rowOff>
    </xdr:to>
    <xdr:graphicFrame macro="">
      <xdr:nvGraphicFramePr>
        <xdr:cNvPr id="1953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AA65"/>
  <sheetViews>
    <sheetView topLeftCell="A40" zoomScaleNormal="100" workbookViewId="0">
      <selection activeCell="A56" sqref="A56:N56"/>
    </sheetView>
  </sheetViews>
  <sheetFormatPr baseColWidth="10" defaultRowHeight="15" x14ac:dyDescent="0.25"/>
  <cols>
    <col min="1" max="1" width="15.5703125" customWidth="1"/>
    <col min="2" max="8" width="10.28515625" customWidth="1"/>
    <col min="9" max="9" width="10.42578125" customWidth="1"/>
    <col min="10" max="10" width="11.5703125" bestFit="1" customWidth="1"/>
    <col min="11" max="11" width="10.7109375" customWidth="1"/>
    <col min="12" max="12" width="11.140625" bestFit="1" customWidth="1"/>
    <col min="13" max="13" width="10.28515625" bestFit="1" customWidth="1"/>
    <col min="14" max="14" width="12.85546875" customWidth="1"/>
  </cols>
  <sheetData>
    <row r="1" spans="1:14" ht="18" thickBot="1" x14ac:dyDescent="0.3">
      <c r="A1" s="49" t="s">
        <v>29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1"/>
    </row>
    <row r="2" spans="1:14" ht="15.75" thickBot="1" x14ac:dyDescent="0.3">
      <c r="A2" s="8"/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5" t="s">
        <v>0</v>
      </c>
    </row>
    <row r="3" spans="1:14" x14ac:dyDescent="0.25">
      <c r="A3" s="17" t="s">
        <v>1</v>
      </c>
      <c r="B3" s="23">
        <v>31854</v>
      </c>
      <c r="C3" s="24">
        <v>36861</v>
      </c>
      <c r="D3" s="25">
        <v>41829</v>
      </c>
      <c r="E3" s="25">
        <v>39489</v>
      </c>
      <c r="F3" s="26">
        <v>31690</v>
      </c>
      <c r="G3" s="26">
        <v>30043</v>
      </c>
      <c r="H3" s="2">
        <v>29889</v>
      </c>
      <c r="I3" s="7">
        <v>40474</v>
      </c>
      <c r="J3" s="7">
        <v>41945</v>
      </c>
      <c r="K3" s="7">
        <v>30857</v>
      </c>
      <c r="L3" s="7">
        <v>25696</v>
      </c>
      <c r="M3" s="27">
        <v>30479</v>
      </c>
      <c r="N3" s="35">
        <f t="shared" ref="N3:N10" si="0">SUM(B3:M3)</f>
        <v>411106</v>
      </c>
    </row>
    <row r="4" spans="1:14" x14ac:dyDescent="0.25">
      <c r="A4" s="18" t="s">
        <v>2</v>
      </c>
      <c r="B4" s="28">
        <v>80210</v>
      </c>
      <c r="C4" s="9">
        <v>69665</v>
      </c>
      <c r="D4" s="3">
        <v>128070</v>
      </c>
      <c r="E4" s="3">
        <v>40313</v>
      </c>
      <c r="F4" s="10">
        <v>28195</v>
      </c>
      <c r="G4" s="10">
        <v>68933</v>
      </c>
      <c r="H4" s="1">
        <v>57680</v>
      </c>
      <c r="I4" s="6">
        <v>50640</v>
      </c>
      <c r="J4" s="6">
        <v>3719</v>
      </c>
      <c r="K4" s="6">
        <v>116411</v>
      </c>
      <c r="L4" s="6">
        <v>1978</v>
      </c>
      <c r="M4" s="29">
        <v>63439</v>
      </c>
      <c r="N4" s="36">
        <f t="shared" si="0"/>
        <v>709253</v>
      </c>
    </row>
    <row r="5" spans="1:14" x14ac:dyDescent="0.25">
      <c r="A5" s="18" t="s">
        <v>3</v>
      </c>
      <c r="B5" s="28">
        <v>2869</v>
      </c>
      <c r="C5" s="9">
        <v>10161</v>
      </c>
      <c r="D5" s="3">
        <v>1743</v>
      </c>
      <c r="E5" s="3">
        <v>9867</v>
      </c>
      <c r="F5" s="10">
        <v>5642</v>
      </c>
      <c r="G5" s="10">
        <v>3886</v>
      </c>
      <c r="H5" s="1">
        <v>24624</v>
      </c>
      <c r="I5" s="6">
        <v>23948</v>
      </c>
      <c r="J5" s="6">
        <v>32409</v>
      </c>
      <c r="K5" s="6">
        <v>9024</v>
      </c>
      <c r="L5" s="6">
        <v>17257</v>
      </c>
      <c r="M5" s="29">
        <v>1700</v>
      </c>
      <c r="N5" s="36">
        <f t="shared" si="0"/>
        <v>143130</v>
      </c>
    </row>
    <row r="6" spans="1:14" ht="15.75" thickBot="1" x14ac:dyDescent="0.3">
      <c r="A6" s="19" t="s">
        <v>4</v>
      </c>
      <c r="B6" s="30">
        <v>1687</v>
      </c>
      <c r="C6" s="31">
        <v>3357</v>
      </c>
      <c r="D6" s="32">
        <v>963</v>
      </c>
      <c r="E6" s="32">
        <v>2714</v>
      </c>
      <c r="F6" s="33">
        <v>1862</v>
      </c>
      <c r="G6" s="33">
        <v>1485</v>
      </c>
      <c r="H6" s="33">
        <v>2577</v>
      </c>
      <c r="I6" s="33">
        <v>6626</v>
      </c>
      <c r="J6" s="33">
        <v>5452</v>
      </c>
      <c r="K6" s="33">
        <v>3124</v>
      </c>
      <c r="L6" s="33">
        <v>165</v>
      </c>
      <c r="M6" s="34">
        <v>483</v>
      </c>
      <c r="N6" s="37">
        <f t="shared" si="0"/>
        <v>30495</v>
      </c>
    </row>
    <row r="7" spans="1:14" ht="15.75" thickBot="1" x14ac:dyDescent="0.3">
      <c r="A7" s="11" t="s">
        <v>0</v>
      </c>
      <c r="B7" s="16">
        <f t="shared" ref="B7:M7" si="1">SUM(B3:B6)</f>
        <v>116620</v>
      </c>
      <c r="C7" s="41">
        <f t="shared" si="1"/>
        <v>120044</v>
      </c>
      <c r="D7" s="16">
        <f t="shared" si="1"/>
        <v>172605</v>
      </c>
      <c r="E7" s="41">
        <f t="shared" si="1"/>
        <v>92383</v>
      </c>
      <c r="F7" s="16">
        <f t="shared" si="1"/>
        <v>67389</v>
      </c>
      <c r="G7" s="41">
        <f t="shared" si="1"/>
        <v>104347</v>
      </c>
      <c r="H7" s="16">
        <f t="shared" si="1"/>
        <v>114770</v>
      </c>
      <c r="I7" s="41">
        <f t="shared" si="1"/>
        <v>121688</v>
      </c>
      <c r="J7" s="16">
        <f t="shared" si="1"/>
        <v>83525</v>
      </c>
      <c r="K7" s="41">
        <f t="shared" si="1"/>
        <v>159416</v>
      </c>
      <c r="L7" s="16">
        <f t="shared" si="1"/>
        <v>45096</v>
      </c>
      <c r="M7" s="41">
        <f t="shared" si="1"/>
        <v>96101</v>
      </c>
      <c r="N7" s="41">
        <f t="shared" si="0"/>
        <v>1293984</v>
      </c>
    </row>
    <row r="8" spans="1:14" x14ac:dyDescent="0.25">
      <c r="A8" s="20" t="s">
        <v>18</v>
      </c>
      <c r="B8" s="23">
        <v>1179</v>
      </c>
      <c r="C8" s="24">
        <v>1399</v>
      </c>
      <c r="D8" s="25">
        <v>1764</v>
      </c>
      <c r="E8" s="25">
        <v>1695</v>
      </c>
      <c r="F8" s="26">
        <v>1583</v>
      </c>
      <c r="G8" s="26">
        <v>1032</v>
      </c>
      <c r="H8" s="26">
        <v>1075</v>
      </c>
      <c r="I8" s="26">
        <v>2380</v>
      </c>
      <c r="J8" s="26">
        <v>2798</v>
      </c>
      <c r="K8" s="26">
        <v>1532</v>
      </c>
      <c r="L8" s="26">
        <v>1062</v>
      </c>
      <c r="M8" s="27">
        <v>1038</v>
      </c>
      <c r="N8" s="35">
        <f t="shared" si="0"/>
        <v>18537</v>
      </c>
    </row>
    <row r="9" spans="1:14" x14ac:dyDescent="0.25">
      <c r="A9" s="21" t="s">
        <v>19</v>
      </c>
      <c r="B9" s="28">
        <v>1838</v>
      </c>
      <c r="C9" s="9">
        <v>2196</v>
      </c>
      <c r="D9" s="3">
        <v>2998</v>
      </c>
      <c r="E9" s="3">
        <v>2548</v>
      </c>
      <c r="F9" s="10">
        <v>2406</v>
      </c>
      <c r="G9" s="10">
        <v>1562</v>
      </c>
      <c r="H9" s="10">
        <v>1796</v>
      </c>
      <c r="I9" s="10">
        <v>3498</v>
      </c>
      <c r="J9" s="10">
        <v>4763</v>
      </c>
      <c r="K9" s="10">
        <v>2589</v>
      </c>
      <c r="L9" s="10">
        <v>1693</v>
      </c>
      <c r="M9" s="29">
        <v>1614</v>
      </c>
      <c r="N9" s="36">
        <f t="shared" si="0"/>
        <v>29501</v>
      </c>
    </row>
    <row r="10" spans="1:14" ht="15.75" thickBot="1" x14ac:dyDescent="0.3">
      <c r="A10" s="22" t="s">
        <v>20</v>
      </c>
      <c r="B10" s="38">
        <v>36</v>
      </c>
      <c r="C10" s="39">
        <v>44</v>
      </c>
      <c r="D10" s="39">
        <v>21</v>
      </c>
      <c r="E10" s="39">
        <v>45</v>
      </c>
      <c r="F10" s="39">
        <v>38</v>
      </c>
      <c r="G10" s="39">
        <v>60</v>
      </c>
      <c r="H10" s="39">
        <v>187</v>
      </c>
      <c r="I10" s="39">
        <v>391</v>
      </c>
      <c r="J10" s="39">
        <v>306</v>
      </c>
      <c r="K10" s="39">
        <v>161</v>
      </c>
      <c r="L10" s="39">
        <v>20</v>
      </c>
      <c r="M10" s="40">
        <v>42</v>
      </c>
      <c r="N10" s="37">
        <f t="shared" si="0"/>
        <v>1351</v>
      </c>
    </row>
    <row r="11" spans="1:14" ht="15.75" thickBot="1" x14ac:dyDescent="0.3"/>
    <row r="12" spans="1:14" ht="18" thickBot="1" x14ac:dyDescent="0.3">
      <c r="A12" s="49" t="s">
        <v>30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1"/>
    </row>
    <row r="13" spans="1:14" ht="15.75" thickBot="1" x14ac:dyDescent="0.3">
      <c r="A13" s="8"/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4" t="s">
        <v>11</v>
      </c>
      <c r="H13" s="4" t="s">
        <v>12</v>
      </c>
      <c r="I13" s="4" t="s">
        <v>13</v>
      </c>
      <c r="J13" s="4" t="s">
        <v>14</v>
      </c>
      <c r="K13" s="4" t="s">
        <v>15</v>
      </c>
      <c r="L13" s="4" t="s">
        <v>16</v>
      </c>
      <c r="M13" s="4" t="s">
        <v>17</v>
      </c>
      <c r="N13" s="5" t="s">
        <v>0</v>
      </c>
    </row>
    <row r="14" spans="1:14" x14ac:dyDescent="0.25">
      <c r="A14" s="17" t="s">
        <v>1</v>
      </c>
      <c r="B14" s="23">
        <v>12559</v>
      </c>
      <c r="C14" s="24">
        <v>26503</v>
      </c>
      <c r="D14" s="25">
        <v>12133</v>
      </c>
      <c r="E14" s="25">
        <v>49008</v>
      </c>
      <c r="F14" s="26">
        <v>23870</v>
      </c>
      <c r="G14" s="26">
        <v>39271</v>
      </c>
      <c r="H14" s="2">
        <v>12461</v>
      </c>
      <c r="I14" s="7">
        <v>57202</v>
      </c>
      <c r="J14" s="7">
        <v>27244</v>
      </c>
      <c r="K14" s="7">
        <v>31210</v>
      </c>
      <c r="L14" s="7">
        <v>5529</v>
      </c>
      <c r="M14" s="27">
        <v>38670</v>
      </c>
      <c r="N14" s="35">
        <f t="shared" ref="N14:N21" si="2">SUM(B14:M14)</f>
        <v>335660</v>
      </c>
    </row>
    <row r="15" spans="1:14" x14ac:dyDescent="0.25">
      <c r="A15" s="18" t="s">
        <v>2</v>
      </c>
      <c r="B15" s="28">
        <v>54959</v>
      </c>
      <c r="C15" s="9">
        <v>56186</v>
      </c>
      <c r="D15" s="3">
        <v>50403</v>
      </c>
      <c r="E15" s="3">
        <v>67479</v>
      </c>
      <c r="F15" s="10">
        <v>55089</v>
      </c>
      <c r="G15" s="10">
        <v>58125</v>
      </c>
      <c r="H15" s="1">
        <v>55249</v>
      </c>
      <c r="I15" s="6">
        <v>60797</v>
      </c>
      <c r="J15" s="6">
        <v>6721</v>
      </c>
      <c r="K15" s="6">
        <v>122505</v>
      </c>
      <c r="L15" s="6">
        <v>64950</v>
      </c>
      <c r="M15" s="29">
        <v>51559</v>
      </c>
      <c r="N15" s="36">
        <f t="shared" si="2"/>
        <v>704022</v>
      </c>
    </row>
    <row r="16" spans="1:14" x14ac:dyDescent="0.25">
      <c r="A16" s="18" t="s">
        <v>3</v>
      </c>
      <c r="B16" s="28">
        <v>17438</v>
      </c>
      <c r="C16" s="9">
        <v>22441</v>
      </c>
      <c r="D16" s="3">
        <v>23569</v>
      </c>
      <c r="E16" s="3">
        <v>7812</v>
      </c>
      <c r="F16" s="10">
        <v>24345</v>
      </c>
      <c r="G16" s="10">
        <v>26404</v>
      </c>
      <c r="H16" s="1">
        <v>39578</v>
      </c>
      <c r="I16" s="6">
        <v>20202</v>
      </c>
      <c r="J16" s="6">
        <v>27219</v>
      </c>
      <c r="K16" s="6">
        <v>20436</v>
      </c>
      <c r="L16" s="6">
        <v>18396</v>
      </c>
      <c r="M16" s="29">
        <v>18336</v>
      </c>
      <c r="N16" s="36">
        <f t="shared" si="2"/>
        <v>266176</v>
      </c>
    </row>
    <row r="17" spans="1:14" ht="15.75" thickBot="1" x14ac:dyDescent="0.3">
      <c r="A17" s="19" t="s">
        <v>4</v>
      </c>
      <c r="B17" s="30">
        <v>891</v>
      </c>
      <c r="C17" s="31">
        <v>1391</v>
      </c>
      <c r="D17" s="32">
        <v>2460</v>
      </c>
      <c r="E17" s="32">
        <v>2521</v>
      </c>
      <c r="F17" s="33">
        <v>4475</v>
      </c>
      <c r="G17" s="33">
        <v>4924</v>
      </c>
      <c r="H17" s="33">
        <v>7668</v>
      </c>
      <c r="I17" s="33">
        <v>7642</v>
      </c>
      <c r="J17" s="33">
        <v>6166</v>
      </c>
      <c r="K17" s="33">
        <v>1211</v>
      </c>
      <c r="L17" s="33">
        <v>368</v>
      </c>
      <c r="M17" s="34">
        <v>355</v>
      </c>
      <c r="N17" s="37">
        <f t="shared" si="2"/>
        <v>40072</v>
      </c>
    </row>
    <row r="18" spans="1:14" ht="15.75" thickBot="1" x14ac:dyDescent="0.3">
      <c r="A18" s="11" t="s">
        <v>0</v>
      </c>
      <c r="B18" s="16">
        <f t="shared" ref="B18:M18" si="3">SUM(B14:B17)</f>
        <v>85847</v>
      </c>
      <c r="C18" s="41">
        <f t="shared" si="3"/>
        <v>106521</v>
      </c>
      <c r="D18" s="16">
        <f t="shared" si="3"/>
        <v>88565</v>
      </c>
      <c r="E18" s="41">
        <f t="shared" si="3"/>
        <v>126820</v>
      </c>
      <c r="F18" s="16">
        <f t="shared" si="3"/>
        <v>107779</v>
      </c>
      <c r="G18" s="41">
        <f t="shared" si="3"/>
        <v>128724</v>
      </c>
      <c r="H18" s="16">
        <f t="shared" si="3"/>
        <v>114956</v>
      </c>
      <c r="I18" s="41">
        <f t="shared" si="3"/>
        <v>145843</v>
      </c>
      <c r="J18" s="16">
        <f t="shared" si="3"/>
        <v>67350</v>
      </c>
      <c r="K18" s="41">
        <f t="shared" si="3"/>
        <v>175362</v>
      </c>
      <c r="L18" s="16">
        <f t="shared" si="3"/>
        <v>89243</v>
      </c>
      <c r="M18" s="41">
        <f t="shared" si="3"/>
        <v>108920</v>
      </c>
      <c r="N18" s="41">
        <f t="shared" si="2"/>
        <v>1345930</v>
      </c>
    </row>
    <row r="19" spans="1:14" x14ac:dyDescent="0.25">
      <c r="A19" s="20" t="s">
        <v>18</v>
      </c>
      <c r="B19" s="23">
        <v>777</v>
      </c>
      <c r="C19" s="24">
        <v>1783</v>
      </c>
      <c r="D19" s="25">
        <v>1234</v>
      </c>
      <c r="E19" s="25">
        <v>1680</v>
      </c>
      <c r="F19" s="26">
        <v>963</v>
      </c>
      <c r="G19" s="26">
        <v>1479</v>
      </c>
      <c r="H19" s="26">
        <v>969</v>
      </c>
      <c r="I19" s="26">
        <v>2190</v>
      </c>
      <c r="J19" s="26">
        <v>856</v>
      </c>
      <c r="K19" s="26">
        <v>1465</v>
      </c>
      <c r="L19" s="26">
        <v>351</v>
      </c>
      <c r="M19" s="27">
        <v>737</v>
      </c>
      <c r="N19" s="35">
        <f t="shared" si="2"/>
        <v>14484</v>
      </c>
    </row>
    <row r="20" spans="1:14" x14ac:dyDescent="0.25">
      <c r="A20" s="21" t="s">
        <v>19</v>
      </c>
      <c r="B20" s="28">
        <v>1279</v>
      </c>
      <c r="C20" s="9">
        <v>3041</v>
      </c>
      <c r="D20" s="3">
        <v>2268</v>
      </c>
      <c r="E20" s="3">
        <v>2760</v>
      </c>
      <c r="F20" s="10">
        <v>1684</v>
      </c>
      <c r="G20" s="10">
        <v>2492</v>
      </c>
      <c r="H20" s="10">
        <v>1528</v>
      </c>
      <c r="I20" s="10">
        <v>4049</v>
      </c>
      <c r="J20" s="10">
        <v>1659</v>
      </c>
      <c r="K20" s="10">
        <v>2568</v>
      </c>
      <c r="L20" s="10">
        <v>580</v>
      </c>
      <c r="M20" s="29">
        <v>1301</v>
      </c>
      <c r="N20" s="36">
        <f t="shared" si="2"/>
        <v>25209</v>
      </c>
    </row>
    <row r="21" spans="1:14" ht="15.75" thickBot="1" x14ac:dyDescent="0.3">
      <c r="A21" s="22" t="s">
        <v>20</v>
      </c>
      <c r="B21" s="38">
        <v>37</v>
      </c>
      <c r="C21" s="39">
        <v>37</v>
      </c>
      <c r="D21" s="39">
        <v>36</v>
      </c>
      <c r="E21" s="39">
        <v>87</v>
      </c>
      <c r="F21" s="39">
        <v>110</v>
      </c>
      <c r="G21" s="39">
        <v>256</v>
      </c>
      <c r="H21" s="39">
        <v>491</v>
      </c>
      <c r="I21" s="39">
        <v>477</v>
      </c>
      <c r="J21" s="39">
        <v>257</v>
      </c>
      <c r="K21" s="39">
        <v>48</v>
      </c>
      <c r="L21" s="39">
        <v>20</v>
      </c>
      <c r="M21" s="40">
        <v>13</v>
      </c>
      <c r="N21" s="37">
        <f t="shared" si="2"/>
        <v>1869</v>
      </c>
    </row>
    <row r="22" spans="1:14" ht="15.75" thickBot="1" x14ac:dyDescent="0.3"/>
    <row r="23" spans="1:14" ht="18" thickBot="1" x14ac:dyDescent="0.3">
      <c r="A23" s="49" t="s">
        <v>31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1"/>
    </row>
    <row r="24" spans="1:14" ht="15.75" thickBot="1" x14ac:dyDescent="0.3">
      <c r="A24" s="8"/>
      <c r="B24" s="4" t="s">
        <v>6</v>
      </c>
      <c r="C24" s="4" t="s">
        <v>7</v>
      </c>
      <c r="D24" s="4" t="s">
        <v>8</v>
      </c>
      <c r="E24" s="4" t="s">
        <v>9</v>
      </c>
      <c r="F24" s="4" t="s">
        <v>10</v>
      </c>
      <c r="G24" s="4" t="s">
        <v>11</v>
      </c>
      <c r="H24" s="4" t="s">
        <v>12</v>
      </c>
      <c r="I24" s="4" t="s">
        <v>13</v>
      </c>
      <c r="J24" s="4" t="s">
        <v>14</v>
      </c>
      <c r="K24" s="4" t="s">
        <v>15</v>
      </c>
      <c r="L24" s="4" t="s">
        <v>16</v>
      </c>
      <c r="M24" s="4" t="s">
        <v>17</v>
      </c>
      <c r="N24" s="5" t="s">
        <v>0</v>
      </c>
    </row>
    <row r="25" spans="1:14" x14ac:dyDescent="0.25">
      <c r="A25" s="17" t="s">
        <v>1</v>
      </c>
      <c r="B25" s="23">
        <v>19091</v>
      </c>
      <c r="C25" s="24">
        <v>36771</v>
      </c>
      <c r="D25" s="25">
        <v>19746</v>
      </c>
      <c r="E25" s="25">
        <v>46624</v>
      </c>
      <c r="F25" s="26">
        <v>9660</v>
      </c>
      <c r="G25" s="26">
        <v>31526</v>
      </c>
      <c r="H25" s="2">
        <v>44271</v>
      </c>
      <c r="I25" s="7">
        <v>38539</v>
      </c>
      <c r="J25" s="7">
        <v>17712</v>
      </c>
      <c r="K25" s="7">
        <v>34693</v>
      </c>
      <c r="L25" s="7">
        <v>16547</v>
      </c>
      <c r="M25" s="27">
        <v>6496</v>
      </c>
      <c r="N25" s="35">
        <f>SUM(B25:M25)</f>
        <v>321676</v>
      </c>
    </row>
    <row r="26" spans="1:14" x14ac:dyDescent="0.25">
      <c r="A26" s="18" t="s">
        <v>2</v>
      </c>
      <c r="B26" s="28">
        <v>59004</v>
      </c>
      <c r="C26" s="9">
        <v>50673</v>
      </c>
      <c r="D26" s="3">
        <v>59563</v>
      </c>
      <c r="E26" s="3">
        <v>56350</v>
      </c>
      <c r="F26" s="10">
        <v>115516</v>
      </c>
      <c r="G26" s="10">
        <v>57592</v>
      </c>
      <c r="H26" s="1">
        <v>48700</v>
      </c>
      <c r="I26" s="6">
        <v>115239</v>
      </c>
      <c r="J26" s="6">
        <v>60603</v>
      </c>
      <c r="K26" s="6">
        <v>55671</v>
      </c>
      <c r="L26" s="6">
        <v>61434</v>
      </c>
      <c r="M26" s="29">
        <v>113093</v>
      </c>
      <c r="N26" s="36">
        <f t="shared" ref="N26:N32" si="4">SUM(B26:M26)</f>
        <v>853438</v>
      </c>
    </row>
    <row r="27" spans="1:14" x14ac:dyDescent="0.25">
      <c r="A27" s="18" t="s">
        <v>3</v>
      </c>
      <c r="B27" s="28">
        <v>16464</v>
      </c>
      <c r="C27" s="9">
        <v>27596</v>
      </c>
      <c r="D27" s="3">
        <v>21533</v>
      </c>
      <c r="E27" s="3">
        <v>43433</v>
      </c>
      <c r="F27" s="10">
        <v>6432</v>
      </c>
      <c r="G27" s="10">
        <v>26036</v>
      </c>
      <c r="H27" s="1">
        <v>57873</v>
      </c>
      <c r="I27" s="6">
        <v>33644</v>
      </c>
      <c r="J27" s="6">
        <v>9435</v>
      </c>
      <c r="K27" s="6">
        <v>21197</v>
      </c>
      <c r="L27" s="6">
        <v>20265</v>
      </c>
      <c r="M27" s="29">
        <v>13676</v>
      </c>
      <c r="N27" s="36">
        <f t="shared" si="4"/>
        <v>297584</v>
      </c>
    </row>
    <row r="28" spans="1:14" ht="15.75" thickBot="1" x14ac:dyDescent="0.3">
      <c r="A28" s="19" t="s">
        <v>4</v>
      </c>
      <c r="B28" s="30">
        <v>493</v>
      </c>
      <c r="C28" s="31">
        <v>2201</v>
      </c>
      <c r="D28" s="32">
        <v>3015</v>
      </c>
      <c r="E28" s="32">
        <v>3671</v>
      </c>
      <c r="F28" s="33">
        <v>1868</v>
      </c>
      <c r="G28" s="33">
        <v>4149</v>
      </c>
      <c r="H28" s="33">
        <v>6954</v>
      </c>
      <c r="I28" s="33">
        <v>5749</v>
      </c>
      <c r="J28" s="33">
        <v>3674</v>
      </c>
      <c r="K28" s="33">
        <v>1150</v>
      </c>
      <c r="L28" s="33">
        <v>822</v>
      </c>
      <c r="M28" s="34">
        <v>267</v>
      </c>
      <c r="N28" s="37">
        <f t="shared" si="4"/>
        <v>34013</v>
      </c>
    </row>
    <row r="29" spans="1:14" ht="15.75" thickBot="1" x14ac:dyDescent="0.3">
      <c r="A29" s="11" t="s">
        <v>0</v>
      </c>
      <c r="B29" s="16">
        <f>SUM(B25:B28)</f>
        <v>95052</v>
      </c>
      <c r="C29" s="41">
        <f t="shared" ref="C29:M29" si="5">SUM(C25:C28)</f>
        <v>117241</v>
      </c>
      <c r="D29" s="16">
        <f t="shared" si="5"/>
        <v>103857</v>
      </c>
      <c r="E29" s="41">
        <f t="shared" si="5"/>
        <v>150078</v>
      </c>
      <c r="F29" s="16">
        <f t="shared" si="5"/>
        <v>133476</v>
      </c>
      <c r="G29" s="41">
        <f t="shared" si="5"/>
        <v>119303</v>
      </c>
      <c r="H29" s="16">
        <f t="shared" si="5"/>
        <v>157798</v>
      </c>
      <c r="I29" s="41">
        <f t="shared" si="5"/>
        <v>193171</v>
      </c>
      <c r="J29" s="16">
        <f t="shared" si="5"/>
        <v>91424</v>
      </c>
      <c r="K29" s="41">
        <f t="shared" si="5"/>
        <v>112711</v>
      </c>
      <c r="L29" s="16">
        <f t="shared" si="5"/>
        <v>99068</v>
      </c>
      <c r="M29" s="41">
        <f t="shared" si="5"/>
        <v>133532</v>
      </c>
      <c r="N29" s="41">
        <f t="shared" si="4"/>
        <v>1506711</v>
      </c>
    </row>
    <row r="30" spans="1:14" x14ac:dyDescent="0.25">
      <c r="A30" s="20" t="s">
        <v>18</v>
      </c>
      <c r="B30" s="23">
        <v>1732</v>
      </c>
      <c r="C30" s="24">
        <v>751</v>
      </c>
      <c r="D30" s="25">
        <v>1826</v>
      </c>
      <c r="E30" s="25">
        <v>1042</v>
      </c>
      <c r="F30" s="26">
        <v>580</v>
      </c>
      <c r="G30" s="26">
        <v>954</v>
      </c>
      <c r="H30" s="26">
        <v>1204</v>
      </c>
      <c r="I30" s="26">
        <v>1289</v>
      </c>
      <c r="J30" s="26">
        <v>1800</v>
      </c>
      <c r="K30" s="26">
        <v>672</v>
      </c>
      <c r="L30" s="26">
        <v>1396</v>
      </c>
      <c r="M30" s="27">
        <v>490</v>
      </c>
      <c r="N30" s="35">
        <f t="shared" si="4"/>
        <v>13736</v>
      </c>
    </row>
    <row r="31" spans="1:14" x14ac:dyDescent="0.25">
      <c r="A31" s="21" t="s">
        <v>19</v>
      </c>
      <c r="B31" s="28">
        <v>3051</v>
      </c>
      <c r="C31" s="9">
        <v>1211</v>
      </c>
      <c r="D31" s="3">
        <v>3232</v>
      </c>
      <c r="E31" s="3">
        <v>1691</v>
      </c>
      <c r="F31" s="10">
        <v>906</v>
      </c>
      <c r="G31" s="10">
        <v>1548</v>
      </c>
      <c r="H31" s="10">
        <v>2156</v>
      </c>
      <c r="I31" s="10">
        <v>2285</v>
      </c>
      <c r="J31" s="10">
        <v>2997</v>
      </c>
      <c r="K31" s="10">
        <v>1169</v>
      </c>
      <c r="L31" s="10">
        <v>2430</v>
      </c>
      <c r="M31" s="29">
        <v>763</v>
      </c>
      <c r="N31" s="36">
        <f t="shared" si="4"/>
        <v>23439</v>
      </c>
    </row>
    <row r="32" spans="1:14" ht="15.75" thickBot="1" x14ac:dyDescent="0.3">
      <c r="A32" s="22" t="s">
        <v>20</v>
      </c>
      <c r="B32" s="38">
        <v>21</v>
      </c>
      <c r="C32" s="39">
        <v>33</v>
      </c>
      <c r="D32" s="39">
        <v>56</v>
      </c>
      <c r="E32" s="39">
        <v>90</v>
      </c>
      <c r="F32" s="39">
        <v>49</v>
      </c>
      <c r="G32" s="39">
        <v>198</v>
      </c>
      <c r="H32" s="39">
        <v>489</v>
      </c>
      <c r="I32" s="39">
        <v>417</v>
      </c>
      <c r="J32" s="39">
        <v>185</v>
      </c>
      <c r="K32" s="39">
        <v>64</v>
      </c>
      <c r="L32" s="39">
        <v>70</v>
      </c>
      <c r="M32" s="40">
        <v>29</v>
      </c>
      <c r="N32" s="37">
        <f t="shared" si="4"/>
        <v>1701</v>
      </c>
    </row>
    <row r="33" spans="1:27" ht="15.75" thickBot="1" x14ac:dyDescent="0.3"/>
    <row r="34" spans="1:27" ht="18" thickBot="1" x14ac:dyDescent="0.3">
      <c r="A34" s="49" t="s">
        <v>32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1"/>
    </row>
    <row r="35" spans="1:27" ht="15.75" thickBot="1" x14ac:dyDescent="0.3">
      <c r="A35" s="8"/>
      <c r="B35" s="4" t="s">
        <v>6</v>
      </c>
      <c r="C35" s="4" t="s">
        <v>7</v>
      </c>
      <c r="D35" s="4" t="s">
        <v>8</v>
      </c>
      <c r="E35" s="4" t="s">
        <v>9</v>
      </c>
      <c r="F35" s="4" t="s">
        <v>10</v>
      </c>
      <c r="G35" s="4" t="s">
        <v>11</v>
      </c>
      <c r="H35" s="4" t="s">
        <v>12</v>
      </c>
      <c r="I35" s="4" t="s">
        <v>13</v>
      </c>
      <c r="J35" s="4" t="s">
        <v>14</v>
      </c>
      <c r="K35" s="4" t="s">
        <v>15</v>
      </c>
      <c r="L35" s="4" t="s">
        <v>16</v>
      </c>
      <c r="M35" s="4" t="s">
        <v>17</v>
      </c>
      <c r="N35" s="5" t="s">
        <v>0</v>
      </c>
    </row>
    <row r="36" spans="1:27" x14ac:dyDescent="0.25">
      <c r="A36" s="17" t="s">
        <v>1</v>
      </c>
      <c r="B36" s="23">
        <v>44916</v>
      </c>
      <c r="C36" s="24">
        <v>38988</v>
      </c>
      <c r="D36" s="25">
        <v>85529</v>
      </c>
      <c r="E36" s="25">
        <v>39093</v>
      </c>
      <c r="F36" s="26">
        <v>41254</v>
      </c>
      <c r="G36" s="26">
        <v>16423</v>
      </c>
      <c r="H36" s="2">
        <v>34030</v>
      </c>
      <c r="I36" s="7">
        <v>32885</v>
      </c>
      <c r="J36" s="7">
        <v>13253</v>
      </c>
      <c r="K36" s="7">
        <v>64387</v>
      </c>
      <c r="L36" s="7">
        <v>52942</v>
      </c>
      <c r="M36" s="27">
        <v>25629</v>
      </c>
      <c r="N36" s="35">
        <f>SUM(B36:M36)</f>
        <v>489329</v>
      </c>
    </row>
    <row r="37" spans="1:27" x14ac:dyDescent="0.25">
      <c r="A37" s="18" t="s">
        <v>2</v>
      </c>
      <c r="B37" s="28">
        <v>109412</v>
      </c>
      <c r="C37" s="9">
        <v>6214</v>
      </c>
      <c r="D37" s="3">
        <v>62077</v>
      </c>
      <c r="E37" s="3">
        <v>66743</v>
      </c>
      <c r="F37" s="10">
        <v>105767</v>
      </c>
      <c r="G37" s="10">
        <v>3827</v>
      </c>
      <c r="H37" s="1">
        <v>115237</v>
      </c>
      <c r="I37" s="6">
        <v>64419</v>
      </c>
      <c r="J37" s="6">
        <v>69974</v>
      </c>
      <c r="K37" s="6">
        <v>55639</v>
      </c>
      <c r="L37" s="6">
        <v>115200</v>
      </c>
      <c r="M37" s="29">
        <v>54772</v>
      </c>
      <c r="N37" s="36">
        <f t="shared" ref="N37:N43" si="6">SUM(B37:M37)</f>
        <v>829281</v>
      </c>
    </row>
    <row r="38" spans="1:27" ht="17.25" customHeight="1" x14ac:dyDescent="0.25">
      <c r="A38" s="18" t="s">
        <v>3</v>
      </c>
      <c r="B38" s="28">
        <v>26258</v>
      </c>
      <c r="C38" s="9">
        <v>21308</v>
      </c>
      <c r="D38" s="3">
        <v>22487</v>
      </c>
      <c r="E38" s="3">
        <v>17062</v>
      </c>
      <c r="F38" s="10">
        <v>20380</v>
      </c>
      <c r="G38" s="10">
        <v>25771</v>
      </c>
      <c r="H38" s="1">
        <v>40259</v>
      </c>
      <c r="I38" s="6">
        <v>33664</v>
      </c>
      <c r="J38" s="6">
        <v>15711</v>
      </c>
      <c r="K38" s="6">
        <v>18983</v>
      </c>
      <c r="L38" s="6">
        <v>14343</v>
      </c>
      <c r="M38" s="29">
        <v>13674</v>
      </c>
      <c r="N38" s="36">
        <f t="shared" si="6"/>
        <v>269900</v>
      </c>
    </row>
    <row r="39" spans="1:27" ht="15.75" thickBot="1" x14ac:dyDescent="0.3">
      <c r="A39" s="19" t="s">
        <v>4</v>
      </c>
      <c r="B39" s="30">
        <v>2311</v>
      </c>
      <c r="C39" s="31">
        <v>2111</v>
      </c>
      <c r="D39" s="32">
        <v>1644</v>
      </c>
      <c r="E39" s="32">
        <v>1709</v>
      </c>
      <c r="F39" s="33">
        <v>2235</v>
      </c>
      <c r="G39" s="33">
        <v>3715</v>
      </c>
      <c r="H39" s="33">
        <v>7310</v>
      </c>
      <c r="I39" s="33">
        <v>5923</v>
      </c>
      <c r="J39" s="33">
        <v>6005</v>
      </c>
      <c r="K39" s="33">
        <v>1426</v>
      </c>
      <c r="L39" s="33">
        <v>258</v>
      </c>
      <c r="M39" s="34">
        <v>204</v>
      </c>
      <c r="N39" s="37">
        <f t="shared" si="6"/>
        <v>34851</v>
      </c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4"/>
    </row>
    <row r="40" spans="1:27" ht="15.75" thickBot="1" x14ac:dyDescent="0.3">
      <c r="A40" s="11" t="s">
        <v>0</v>
      </c>
      <c r="B40" s="16">
        <f>SUM(B36:B39)</f>
        <v>182897</v>
      </c>
      <c r="C40" s="41">
        <f t="shared" ref="C40:M40" si="7">SUM(C36:C39)</f>
        <v>68621</v>
      </c>
      <c r="D40" s="16">
        <f t="shared" si="7"/>
        <v>171737</v>
      </c>
      <c r="E40" s="41">
        <f t="shared" si="7"/>
        <v>124607</v>
      </c>
      <c r="F40" s="16">
        <f t="shared" si="7"/>
        <v>169636</v>
      </c>
      <c r="G40" s="41">
        <f t="shared" si="7"/>
        <v>49736</v>
      </c>
      <c r="H40" s="16">
        <f t="shared" si="7"/>
        <v>196836</v>
      </c>
      <c r="I40" s="41">
        <f t="shared" si="7"/>
        <v>136891</v>
      </c>
      <c r="J40" s="16">
        <f t="shared" si="7"/>
        <v>104943</v>
      </c>
      <c r="K40" s="41">
        <f t="shared" si="7"/>
        <v>140435</v>
      </c>
      <c r="L40" s="16">
        <f t="shared" si="7"/>
        <v>182743</v>
      </c>
      <c r="M40" s="41">
        <f t="shared" si="7"/>
        <v>94279</v>
      </c>
      <c r="N40" s="41">
        <f t="shared" si="6"/>
        <v>1623361</v>
      </c>
    </row>
    <row r="41" spans="1:27" x14ac:dyDescent="0.25">
      <c r="A41" s="20" t="s">
        <v>18</v>
      </c>
      <c r="B41" s="23">
        <v>1567</v>
      </c>
      <c r="C41" s="24">
        <v>1039</v>
      </c>
      <c r="D41" s="25">
        <v>2716</v>
      </c>
      <c r="E41" s="25">
        <v>769</v>
      </c>
      <c r="F41" s="26">
        <v>2044</v>
      </c>
      <c r="G41" s="26">
        <v>1438</v>
      </c>
      <c r="H41" s="26">
        <v>550</v>
      </c>
      <c r="I41" s="26">
        <v>1091</v>
      </c>
      <c r="J41" s="26">
        <v>1029</v>
      </c>
      <c r="K41" s="26">
        <v>2600</v>
      </c>
      <c r="L41" s="26">
        <v>632</v>
      </c>
      <c r="M41" s="27">
        <v>1755</v>
      </c>
      <c r="N41" s="35">
        <f t="shared" si="6"/>
        <v>17230</v>
      </c>
    </row>
    <row r="42" spans="1:27" x14ac:dyDescent="0.25">
      <c r="A42" s="21" t="s">
        <v>19</v>
      </c>
      <c r="B42" s="28">
        <v>2465</v>
      </c>
      <c r="C42" s="9">
        <v>1747</v>
      </c>
      <c r="D42" s="3">
        <v>4603</v>
      </c>
      <c r="E42" s="3">
        <v>1168</v>
      </c>
      <c r="F42" s="10">
        <v>3086</v>
      </c>
      <c r="G42" s="10">
        <v>2154</v>
      </c>
      <c r="H42" s="10">
        <v>897</v>
      </c>
      <c r="I42" s="10">
        <v>1894</v>
      </c>
      <c r="J42" s="10">
        <v>1635</v>
      </c>
      <c r="K42" s="10">
        <v>4235</v>
      </c>
      <c r="L42" s="10">
        <v>848</v>
      </c>
      <c r="M42" s="29">
        <v>2662</v>
      </c>
      <c r="N42" s="36">
        <f t="shared" si="6"/>
        <v>27394</v>
      </c>
    </row>
    <row r="43" spans="1:27" ht="15.75" thickBot="1" x14ac:dyDescent="0.3">
      <c r="A43" s="22" t="s">
        <v>20</v>
      </c>
      <c r="B43" s="38">
        <v>45</v>
      </c>
      <c r="C43" s="39">
        <v>39</v>
      </c>
      <c r="D43" s="39">
        <v>43</v>
      </c>
      <c r="E43" s="39">
        <v>58</v>
      </c>
      <c r="F43" s="39">
        <v>78</v>
      </c>
      <c r="G43" s="39">
        <v>155</v>
      </c>
      <c r="H43" s="39">
        <v>448</v>
      </c>
      <c r="I43" s="39">
        <v>315</v>
      </c>
      <c r="J43" s="39">
        <v>238</v>
      </c>
      <c r="K43" s="39">
        <v>75</v>
      </c>
      <c r="L43" s="39">
        <v>40</v>
      </c>
      <c r="M43" s="40">
        <v>25</v>
      </c>
      <c r="N43" s="37">
        <f t="shared" si="6"/>
        <v>1559</v>
      </c>
    </row>
    <row r="44" spans="1:27" ht="15.75" thickBot="1" x14ac:dyDescent="0.3"/>
    <row r="45" spans="1:27" ht="18" thickBot="1" x14ac:dyDescent="0.3">
      <c r="A45" s="49" t="s">
        <v>33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1"/>
    </row>
    <row r="46" spans="1:27" ht="15.75" thickBot="1" x14ac:dyDescent="0.3">
      <c r="A46" s="8"/>
      <c r="B46" s="4" t="s">
        <v>6</v>
      </c>
      <c r="C46" s="4" t="s">
        <v>7</v>
      </c>
      <c r="D46" s="4" t="s">
        <v>8</v>
      </c>
      <c r="E46" s="4" t="s">
        <v>9</v>
      </c>
      <c r="F46" s="4" t="s">
        <v>10</v>
      </c>
      <c r="G46" s="4" t="s">
        <v>11</v>
      </c>
      <c r="H46" s="4" t="s">
        <v>12</v>
      </c>
      <c r="I46" s="4" t="s">
        <v>13</v>
      </c>
      <c r="J46" s="4" t="s">
        <v>14</v>
      </c>
      <c r="K46" s="4" t="s">
        <v>15</v>
      </c>
      <c r="L46" s="4" t="s">
        <v>16</v>
      </c>
      <c r="M46" s="4" t="s">
        <v>17</v>
      </c>
      <c r="N46" s="5" t="s">
        <v>0</v>
      </c>
    </row>
    <row r="47" spans="1:27" x14ac:dyDescent="0.25">
      <c r="A47" s="17" t="s">
        <v>1</v>
      </c>
      <c r="B47" s="23">
        <v>40048</v>
      </c>
      <c r="C47" s="24">
        <v>45356</v>
      </c>
      <c r="D47" s="25">
        <v>24524</v>
      </c>
      <c r="E47" s="25">
        <v>50585</v>
      </c>
      <c r="F47" s="26">
        <v>51137</v>
      </c>
      <c r="G47" s="26">
        <v>37468</v>
      </c>
      <c r="H47" s="2">
        <v>51504</v>
      </c>
      <c r="I47" s="7">
        <v>54813</v>
      </c>
      <c r="J47" s="7">
        <v>22885</v>
      </c>
      <c r="K47" s="7">
        <v>51078</v>
      </c>
      <c r="L47" s="7">
        <v>45340</v>
      </c>
      <c r="M47" s="27">
        <v>41993</v>
      </c>
      <c r="N47" s="35">
        <f>SUM(B47:M47)</f>
        <v>516731</v>
      </c>
      <c r="O47" s="15"/>
    </row>
    <row r="48" spans="1:27" x14ac:dyDescent="0.25">
      <c r="A48" s="18" t="s">
        <v>2</v>
      </c>
      <c r="B48" s="28">
        <v>65331</v>
      </c>
      <c r="C48" s="9">
        <v>110535</v>
      </c>
      <c r="D48" s="3">
        <v>9433</v>
      </c>
      <c r="E48" s="3">
        <v>53613</v>
      </c>
      <c r="F48" s="10">
        <v>61608</v>
      </c>
      <c r="G48" s="10">
        <v>62819</v>
      </c>
      <c r="H48" s="1">
        <v>62965</v>
      </c>
      <c r="I48" s="6">
        <v>53481</v>
      </c>
      <c r="J48" s="6">
        <v>109604</v>
      </c>
      <c r="K48" s="6">
        <v>61594</v>
      </c>
      <c r="L48" s="6">
        <v>62685</v>
      </c>
      <c r="M48" s="29">
        <v>120432</v>
      </c>
      <c r="N48" s="36">
        <f t="shared" ref="N48:N54" si="8">SUM(B48:M48)</f>
        <v>834100</v>
      </c>
      <c r="O48" s="15"/>
    </row>
    <row r="49" spans="1:16" x14ac:dyDescent="0.25">
      <c r="A49" s="18" t="s">
        <v>3</v>
      </c>
      <c r="B49" s="28">
        <v>16700</v>
      </c>
      <c r="C49" s="9">
        <v>11565</v>
      </c>
      <c r="D49" s="3">
        <v>23074</v>
      </c>
      <c r="E49" s="3">
        <v>25028</v>
      </c>
      <c r="F49" s="10">
        <v>17872</v>
      </c>
      <c r="G49" s="10">
        <v>24614</v>
      </c>
      <c r="H49" s="1">
        <v>53127</v>
      </c>
      <c r="I49" s="6">
        <v>55300</v>
      </c>
      <c r="J49" s="6">
        <v>19286</v>
      </c>
      <c r="K49" s="6">
        <v>1727</v>
      </c>
      <c r="L49" s="6">
        <v>31820</v>
      </c>
      <c r="M49" s="29">
        <v>13407</v>
      </c>
      <c r="N49" s="36">
        <f t="shared" si="8"/>
        <v>293520</v>
      </c>
      <c r="O49" s="15"/>
    </row>
    <row r="50" spans="1:16" ht="15.75" thickBot="1" x14ac:dyDescent="0.3">
      <c r="A50" s="19" t="s">
        <v>4</v>
      </c>
      <c r="B50" s="30">
        <v>1022</v>
      </c>
      <c r="C50" s="31">
        <v>1506</v>
      </c>
      <c r="D50" s="32">
        <v>2926</v>
      </c>
      <c r="E50" s="32">
        <v>4831</v>
      </c>
      <c r="F50" s="33">
        <v>2112</v>
      </c>
      <c r="G50" s="33">
        <v>7044</v>
      </c>
      <c r="H50" s="33">
        <v>8905</v>
      </c>
      <c r="I50" s="33">
        <v>8250</v>
      </c>
      <c r="J50" s="33">
        <v>2920</v>
      </c>
      <c r="K50" s="33">
        <v>265</v>
      </c>
      <c r="L50" s="33">
        <v>428</v>
      </c>
      <c r="M50" s="34">
        <v>0</v>
      </c>
      <c r="N50" s="37">
        <f t="shared" si="8"/>
        <v>40209</v>
      </c>
      <c r="O50" s="15"/>
    </row>
    <row r="51" spans="1:16" ht="15.75" thickBot="1" x14ac:dyDescent="0.3">
      <c r="A51" s="11" t="s">
        <v>0</v>
      </c>
      <c r="B51" s="16">
        <f>SUM(B47:B50)</f>
        <v>123101</v>
      </c>
      <c r="C51" s="41">
        <f t="shared" ref="C51:M51" si="9">SUM(C47:C50)</f>
        <v>168962</v>
      </c>
      <c r="D51" s="16">
        <f t="shared" si="9"/>
        <v>59957</v>
      </c>
      <c r="E51" s="41">
        <f t="shared" si="9"/>
        <v>134057</v>
      </c>
      <c r="F51" s="16">
        <f t="shared" si="9"/>
        <v>132729</v>
      </c>
      <c r="G51" s="41">
        <f t="shared" si="9"/>
        <v>131945</v>
      </c>
      <c r="H51" s="16">
        <f t="shared" si="9"/>
        <v>176501</v>
      </c>
      <c r="I51" s="41">
        <f t="shared" si="9"/>
        <v>171844</v>
      </c>
      <c r="J51" s="16">
        <f t="shared" si="9"/>
        <v>154695</v>
      </c>
      <c r="K51" s="41">
        <f t="shared" si="9"/>
        <v>114664</v>
      </c>
      <c r="L51" s="16">
        <f t="shared" si="9"/>
        <v>140273</v>
      </c>
      <c r="M51" s="41">
        <f t="shared" si="9"/>
        <v>175832</v>
      </c>
      <c r="N51" s="41">
        <f t="shared" si="8"/>
        <v>1684560</v>
      </c>
    </row>
    <row r="52" spans="1:16" x14ac:dyDescent="0.25">
      <c r="A52" s="20" t="s">
        <v>18</v>
      </c>
      <c r="B52" s="23">
        <v>1533</v>
      </c>
      <c r="C52" s="24">
        <v>2366</v>
      </c>
      <c r="D52" s="25">
        <v>1750</v>
      </c>
      <c r="E52" s="25">
        <v>1459</v>
      </c>
      <c r="F52" s="26">
        <v>1803</v>
      </c>
      <c r="G52" s="26">
        <v>2094</v>
      </c>
      <c r="H52" s="26">
        <v>1781</v>
      </c>
      <c r="I52" s="26">
        <v>2035</v>
      </c>
      <c r="J52" s="26">
        <v>2211</v>
      </c>
      <c r="K52" s="26">
        <v>1297</v>
      </c>
      <c r="L52" s="26">
        <v>1727</v>
      </c>
      <c r="M52" s="27">
        <v>1559</v>
      </c>
      <c r="N52" s="35">
        <f t="shared" si="8"/>
        <v>21615</v>
      </c>
      <c r="P52" s="15"/>
    </row>
    <row r="53" spans="1:16" x14ac:dyDescent="0.25">
      <c r="A53" s="21" t="s">
        <v>19</v>
      </c>
      <c r="B53" s="28">
        <v>2384</v>
      </c>
      <c r="C53" s="9">
        <v>3976</v>
      </c>
      <c r="D53" s="3">
        <v>2786</v>
      </c>
      <c r="E53" s="3">
        <v>2330</v>
      </c>
      <c r="F53" s="10">
        <v>2726</v>
      </c>
      <c r="G53" s="10">
        <v>3131</v>
      </c>
      <c r="H53" s="10">
        <v>2895</v>
      </c>
      <c r="I53" s="10">
        <v>3460</v>
      </c>
      <c r="J53" s="10">
        <v>3816</v>
      </c>
      <c r="K53" s="10">
        <v>2094</v>
      </c>
      <c r="L53" s="10">
        <v>2638</v>
      </c>
      <c r="M53" s="29">
        <v>2599</v>
      </c>
      <c r="N53" s="36">
        <f t="shared" si="8"/>
        <v>34835</v>
      </c>
    </row>
    <row r="54" spans="1:16" ht="15.75" thickBot="1" x14ac:dyDescent="0.3">
      <c r="A54" s="22" t="s">
        <v>20</v>
      </c>
      <c r="B54" s="38">
        <v>43</v>
      </c>
      <c r="C54" s="39">
        <v>48</v>
      </c>
      <c r="D54" s="39">
        <v>61</v>
      </c>
      <c r="E54" s="39">
        <v>91</v>
      </c>
      <c r="F54" s="39">
        <v>67</v>
      </c>
      <c r="G54" s="39">
        <v>351</v>
      </c>
      <c r="H54" s="39">
        <v>478</v>
      </c>
      <c r="I54" s="39">
        <v>453</v>
      </c>
      <c r="J54" s="39">
        <v>163</v>
      </c>
      <c r="K54" s="39">
        <v>26</v>
      </c>
      <c r="L54" s="39">
        <v>32</v>
      </c>
      <c r="M54" s="40">
        <v>15</v>
      </c>
      <c r="N54" s="37">
        <f t="shared" si="8"/>
        <v>1828</v>
      </c>
    </row>
    <row r="55" spans="1:16" ht="15.75" thickBot="1" x14ac:dyDescent="0.3"/>
    <row r="56" spans="1:16" ht="18" thickBot="1" x14ac:dyDescent="0.3">
      <c r="A56" s="49" t="s">
        <v>34</v>
      </c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1"/>
    </row>
    <row r="57" spans="1:16" ht="15.75" thickBot="1" x14ac:dyDescent="0.3">
      <c r="A57" s="8"/>
      <c r="B57" s="4" t="s">
        <v>6</v>
      </c>
      <c r="C57" s="4" t="s">
        <v>7</v>
      </c>
      <c r="D57" s="4" t="s">
        <v>8</v>
      </c>
      <c r="E57" s="4" t="s">
        <v>9</v>
      </c>
      <c r="F57" s="4" t="s">
        <v>10</v>
      </c>
      <c r="G57" s="4" t="s">
        <v>11</v>
      </c>
      <c r="H57" s="4" t="s">
        <v>12</v>
      </c>
      <c r="I57" s="4" t="s">
        <v>13</v>
      </c>
      <c r="J57" s="4" t="s">
        <v>14</v>
      </c>
      <c r="K57" s="4" t="s">
        <v>15</v>
      </c>
      <c r="L57" s="4" t="s">
        <v>16</v>
      </c>
      <c r="M57" s="4" t="s">
        <v>17</v>
      </c>
      <c r="N57" s="5" t="s">
        <v>0</v>
      </c>
    </row>
    <row r="58" spans="1:16" x14ac:dyDescent="0.25">
      <c r="A58" s="17" t="s">
        <v>1</v>
      </c>
      <c r="B58" s="23">
        <v>49400</v>
      </c>
      <c r="C58" s="24">
        <v>33702</v>
      </c>
      <c r="D58" s="25">
        <v>19904</v>
      </c>
      <c r="E58" s="25">
        <v>60088</v>
      </c>
      <c r="F58" s="26">
        <v>26377</v>
      </c>
      <c r="G58" s="26">
        <v>41291</v>
      </c>
      <c r="H58" s="2">
        <v>46542</v>
      </c>
      <c r="I58" s="7">
        <v>66737</v>
      </c>
      <c r="J58" s="7">
        <v>56065</v>
      </c>
      <c r="K58" s="7">
        <v>50310</v>
      </c>
      <c r="L58" s="7">
        <v>33031</v>
      </c>
      <c r="M58" s="27">
        <v>44441</v>
      </c>
      <c r="N58" s="35">
        <f>SUM(B58:M58)</f>
        <v>527888</v>
      </c>
      <c r="O58" s="15"/>
    </row>
    <row r="59" spans="1:16" x14ac:dyDescent="0.25">
      <c r="A59" s="18" t="s">
        <v>2</v>
      </c>
      <c r="B59" s="28">
        <v>52188</v>
      </c>
      <c r="C59" s="9">
        <v>65930</v>
      </c>
      <c r="D59" s="3">
        <v>63740</v>
      </c>
      <c r="E59" s="3">
        <v>109390</v>
      </c>
      <c r="F59" s="10">
        <v>51434</v>
      </c>
      <c r="G59" s="10">
        <v>66583</v>
      </c>
      <c r="H59" s="1">
        <v>66760</v>
      </c>
      <c r="I59" s="6">
        <v>120636</v>
      </c>
      <c r="J59" s="6">
        <v>119377</v>
      </c>
      <c r="K59" s="6">
        <v>49746</v>
      </c>
      <c r="L59" s="6">
        <v>59481</v>
      </c>
      <c r="M59" s="29">
        <v>121618</v>
      </c>
      <c r="N59" s="36">
        <f t="shared" ref="N59:N65" si="10">SUM(B59:M59)</f>
        <v>946883</v>
      </c>
      <c r="O59" s="15"/>
    </row>
    <row r="60" spans="1:16" x14ac:dyDescent="0.25">
      <c r="A60" s="18" t="s">
        <v>3</v>
      </c>
      <c r="B60" s="28">
        <v>21319</v>
      </c>
      <c r="C60" s="9">
        <v>30546</v>
      </c>
      <c r="D60" s="3">
        <v>25098</v>
      </c>
      <c r="E60" s="3">
        <v>26315</v>
      </c>
      <c r="F60" s="10">
        <v>23407</v>
      </c>
      <c r="G60" s="10">
        <v>15488</v>
      </c>
      <c r="H60" s="1">
        <v>1985</v>
      </c>
      <c r="I60" s="6">
        <v>53434</v>
      </c>
      <c r="J60" s="6">
        <v>35300</v>
      </c>
      <c r="K60" s="6">
        <v>17045</v>
      </c>
      <c r="L60" s="6">
        <v>17248</v>
      </c>
      <c r="M60" s="29">
        <v>15505</v>
      </c>
      <c r="N60" s="36">
        <f t="shared" si="10"/>
        <v>282690</v>
      </c>
      <c r="O60" s="15"/>
    </row>
    <row r="61" spans="1:16" ht="15.75" thickBot="1" x14ac:dyDescent="0.3">
      <c r="A61" s="19" t="s">
        <v>4</v>
      </c>
      <c r="B61" s="30">
        <v>1675</v>
      </c>
      <c r="C61" s="31">
        <v>3760</v>
      </c>
      <c r="D61" s="32">
        <v>2988</v>
      </c>
      <c r="E61" s="32">
        <v>3129</v>
      </c>
      <c r="F61" s="33">
        <v>1971</v>
      </c>
      <c r="G61" s="33">
        <v>460</v>
      </c>
      <c r="H61" s="33">
        <v>533</v>
      </c>
      <c r="I61" s="33">
        <v>7129</v>
      </c>
      <c r="J61" s="33">
        <v>8120</v>
      </c>
      <c r="K61" s="33">
        <v>519</v>
      </c>
      <c r="L61" s="33">
        <v>274</v>
      </c>
      <c r="M61" s="34">
        <v>0</v>
      </c>
      <c r="N61" s="37">
        <f t="shared" si="10"/>
        <v>30558</v>
      </c>
      <c r="O61" s="15"/>
    </row>
    <row r="62" spans="1:16" ht="15.75" thickBot="1" x14ac:dyDescent="0.3">
      <c r="A62" s="11" t="s">
        <v>5</v>
      </c>
      <c r="B62" s="16">
        <f>SUM(B58:B61)</f>
        <v>124582</v>
      </c>
      <c r="C62" s="41">
        <f t="shared" ref="C62:M62" si="11">SUM(C58:C61)</f>
        <v>133938</v>
      </c>
      <c r="D62" s="16">
        <f t="shared" si="11"/>
        <v>111730</v>
      </c>
      <c r="E62" s="41">
        <f t="shared" si="11"/>
        <v>198922</v>
      </c>
      <c r="F62" s="16">
        <f t="shared" si="11"/>
        <v>103189</v>
      </c>
      <c r="G62" s="41">
        <f t="shared" si="11"/>
        <v>123822</v>
      </c>
      <c r="H62" s="16">
        <f t="shared" si="11"/>
        <v>115820</v>
      </c>
      <c r="I62" s="41">
        <f t="shared" si="11"/>
        <v>247936</v>
      </c>
      <c r="J62" s="16">
        <f t="shared" si="11"/>
        <v>218862</v>
      </c>
      <c r="K62" s="41">
        <f t="shared" si="11"/>
        <v>117620</v>
      </c>
      <c r="L62" s="16">
        <f t="shared" si="11"/>
        <v>110034</v>
      </c>
      <c r="M62" s="41">
        <f t="shared" si="11"/>
        <v>181564</v>
      </c>
      <c r="N62" s="41">
        <f t="shared" si="10"/>
        <v>1788019</v>
      </c>
    </row>
    <row r="63" spans="1:16" x14ac:dyDescent="0.25">
      <c r="A63" s="20" t="s">
        <v>18</v>
      </c>
      <c r="B63" s="23">
        <v>1585</v>
      </c>
      <c r="C63" s="24">
        <v>2263</v>
      </c>
      <c r="D63" s="25">
        <v>1685</v>
      </c>
      <c r="E63" s="25">
        <v>975</v>
      </c>
      <c r="F63" s="26">
        <v>1470</v>
      </c>
      <c r="G63" s="26">
        <v>2113</v>
      </c>
      <c r="H63" s="26">
        <v>1450</v>
      </c>
      <c r="I63" s="26">
        <v>1910</v>
      </c>
      <c r="J63" s="26">
        <v>2353</v>
      </c>
      <c r="K63" s="26">
        <v>986</v>
      </c>
      <c r="L63" s="26">
        <v>263</v>
      </c>
      <c r="M63" s="27">
        <v>1937</v>
      </c>
      <c r="N63" s="35">
        <f t="shared" si="10"/>
        <v>18990</v>
      </c>
      <c r="P63" s="15"/>
    </row>
    <row r="64" spans="1:16" x14ac:dyDescent="0.25">
      <c r="A64" s="21" t="s">
        <v>19</v>
      </c>
      <c r="B64" s="28">
        <v>2634</v>
      </c>
      <c r="C64" s="9">
        <v>3908</v>
      </c>
      <c r="D64" s="3">
        <v>3002</v>
      </c>
      <c r="E64" s="3">
        <v>1720</v>
      </c>
      <c r="F64" s="10">
        <v>2376</v>
      </c>
      <c r="G64" s="10">
        <v>3531</v>
      </c>
      <c r="H64" s="10">
        <v>2188</v>
      </c>
      <c r="I64" s="10">
        <v>3088</v>
      </c>
      <c r="J64" s="10">
        <v>4233</v>
      </c>
      <c r="K64" s="10">
        <v>1614</v>
      </c>
      <c r="L64" s="10">
        <v>449</v>
      </c>
      <c r="M64" s="29">
        <v>2984</v>
      </c>
      <c r="N64" s="36">
        <f t="shared" si="10"/>
        <v>31727</v>
      </c>
    </row>
    <row r="65" spans="1:14" ht="15.75" thickBot="1" x14ac:dyDescent="0.3">
      <c r="A65" s="22" t="s">
        <v>20</v>
      </c>
      <c r="B65" s="38">
        <v>41</v>
      </c>
      <c r="C65" s="39">
        <v>69</v>
      </c>
      <c r="D65" s="39">
        <v>51</v>
      </c>
      <c r="E65" s="39">
        <v>68</v>
      </c>
      <c r="F65" s="39">
        <v>43</v>
      </c>
      <c r="G65" s="39">
        <v>31</v>
      </c>
      <c r="H65" s="39">
        <v>46</v>
      </c>
      <c r="I65" s="39">
        <v>460</v>
      </c>
      <c r="J65" s="39">
        <v>389</v>
      </c>
      <c r="K65" s="39">
        <v>51</v>
      </c>
      <c r="L65" s="39">
        <v>13</v>
      </c>
      <c r="M65" s="40">
        <v>19</v>
      </c>
      <c r="N65" s="37">
        <f t="shared" si="10"/>
        <v>1281</v>
      </c>
    </row>
  </sheetData>
  <mergeCells count="6">
    <mergeCell ref="A45:N45"/>
    <mergeCell ref="A1:N1"/>
    <mergeCell ref="A12:N12"/>
    <mergeCell ref="A23:N23"/>
    <mergeCell ref="A34:N34"/>
    <mergeCell ref="A56:N56"/>
  </mergeCells>
  <phoneticPr fontId="5" type="noConversion"/>
  <printOptions horizontalCentered="1" verticalCentered="1"/>
  <pageMargins left="0.25" right="0.25" top="0.75" bottom="0.75" header="0.3" footer="0.3"/>
  <pageSetup paperSize="9" scale="92" fitToHeight="0" orientation="landscape" r:id="rId1"/>
  <headerFooter>
    <oddHeader>&amp;R&amp;G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4"/>
  <sheetViews>
    <sheetView tabSelected="1" zoomScaleNormal="100" workbookViewId="0">
      <selection activeCell="Q216" sqref="Q216"/>
    </sheetView>
  </sheetViews>
  <sheetFormatPr baseColWidth="10" defaultRowHeight="15" x14ac:dyDescent="0.25"/>
  <cols>
    <col min="1" max="1" width="11.28515625" bestFit="1" customWidth="1"/>
    <col min="2" max="8" width="10.28515625" customWidth="1"/>
    <col min="9" max="9" width="10.42578125" customWidth="1"/>
    <col min="10" max="10" width="11.5703125" bestFit="1" customWidth="1"/>
    <col min="11" max="11" width="10.7109375" customWidth="1"/>
    <col min="12" max="12" width="11.140625" bestFit="1" customWidth="1"/>
    <col min="13" max="13" width="10.28515625" bestFit="1" customWidth="1"/>
    <col min="14" max="14" width="12.85546875" customWidth="1"/>
  </cols>
  <sheetData>
    <row r="1" spans="1:14" ht="19.5" thickBot="1" x14ac:dyDescent="0.35">
      <c r="A1" s="52" t="s">
        <v>21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 ht="15.75" thickBot="1" x14ac:dyDescent="0.3">
      <c r="A2" s="12" t="s">
        <v>28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2" t="s">
        <v>5</v>
      </c>
    </row>
    <row r="3" spans="1:14" x14ac:dyDescent="0.25">
      <c r="A3" s="20">
        <v>2020</v>
      </c>
      <c r="B3" s="23">
        <f>+'Comparativo Mercaderias por mes'!B7</f>
        <v>116620</v>
      </c>
      <c r="C3" s="24">
        <f>+'Comparativo Mercaderias por mes'!C7</f>
        <v>120044</v>
      </c>
      <c r="D3" s="24">
        <f>+'Comparativo Mercaderias por mes'!D7</f>
        <v>172605</v>
      </c>
      <c r="E3" s="24">
        <f>+'Comparativo Mercaderias por mes'!E7</f>
        <v>92383</v>
      </c>
      <c r="F3" s="24">
        <f>+'Comparativo Mercaderias por mes'!F7</f>
        <v>67389</v>
      </c>
      <c r="G3" s="24">
        <f>+'Comparativo Mercaderias por mes'!G7</f>
        <v>104347</v>
      </c>
      <c r="H3" s="24">
        <f>+'Comparativo Mercaderias por mes'!H7</f>
        <v>114770</v>
      </c>
      <c r="I3" s="24">
        <f>+'Comparativo Mercaderias por mes'!I7</f>
        <v>121688</v>
      </c>
      <c r="J3" s="24">
        <f>+'Comparativo Mercaderias por mes'!J7</f>
        <v>83525</v>
      </c>
      <c r="K3" s="24">
        <f>+'Comparativo Mercaderias por mes'!K7</f>
        <v>159416</v>
      </c>
      <c r="L3" s="24">
        <f>+'Comparativo Mercaderias por mes'!L7</f>
        <v>45096</v>
      </c>
      <c r="M3" s="43">
        <f>+'Comparativo Mercaderias por mes'!M7</f>
        <v>96101</v>
      </c>
      <c r="N3" s="46">
        <f t="shared" ref="N3:N8" si="0">SUM(B3:M3)</f>
        <v>1293984</v>
      </c>
    </row>
    <row r="4" spans="1:14" x14ac:dyDescent="0.25">
      <c r="A4" s="21">
        <f>A3+1</f>
        <v>2021</v>
      </c>
      <c r="B4" s="28">
        <f>+'Comparativo Mercaderias por mes'!B18</f>
        <v>85847</v>
      </c>
      <c r="C4" s="9">
        <f>+'Comparativo Mercaderias por mes'!C18</f>
        <v>106521</v>
      </c>
      <c r="D4" s="9">
        <f>+'Comparativo Mercaderias por mes'!D18</f>
        <v>88565</v>
      </c>
      <c r="E4" s="9">
        <f>+'Comparativo Mercaderias por mes'!E18</f>
        <v>126820</v>
      </c>
      <c r="F4" s="9">
        <f>+'Comparativo Mercaderias por mes'!F18</f>
        <v>107779</v>
      </c>
      <c r="G4" s="9">
        <f>+'Comparativo Mercaderias por mes'!G18</f>
        <v>128724</v>
      </c>
      <c r="H4" s="9">
        <f>+'Comparativo Mercaderias por mes'!H18</f>
        <v>114956</v>
      </c>
      <c r="I4" s="9">
        <f>+'Comparativo Mercaderias por mes'!I18</f>
        <v>145843</v>
      </c>
      <c r="J4" s="9">
        <f>+'Comparativo Mercaderias por mes'!J18</f>
        <v>67350</v>
      </c>
      <c r="K4" s="9">
        <f>+'Comparativo Mercaderias por mes'!K18</f>
        <v>175362</v>
      </c>
      <c r="L4" s="9">
        <f>+'Comparativo Mercaderias por mes'!L18</f>
        <v>89243</v>
      </c>
      <c r="M4" s="44">
        <f>+'Comparativo Mercaderias por mes'!M18</f>
        <v>108920</v>
      </c>
      <c r="N4" s="47">
        <f t="shared" si="0"/>
        <v>1345930</v>
      </c>
    </row>
    <row r="5" spans="1:14" x14ac:dyDescent="0.25">
      <c r="A5" s="21">
        <f>A4+1</f>
        <v>2022</v>
      </c>
      <c r="B5" s="28">
        <f>+'Comparativo Mercaderias por mes'!B29</f>
        <v>95052</v>
      </c>
      <c r="C5" s="9">
        <f>+'Comparativo Mercaderias por mes'!C29</f>
        <v>117241</v>
      </c>
      <c r="D5" s="9">
        <f>+'Comparativo Mercaderias por mes'!D29</f>
        <v>103857</v>
      </c>
      <c r="E5" s="9">
        <f>+'Comparativo Mercaderias por mes'!E29</f>
        <v>150078</v>
      </c>
      <c r="F5" s="9">
        <f>+'Comparativo Mercaderias por mes'!F29</f>
        <v>133476</v>
      </c>
      <c r="G5" s="9">
        <f>+'Comparativo Mercaderias por mes'!G29</f>
        <v>119303</v>
      </c>
      <c r="H5" s="9">
        <f>+'Comparativo Mercaderias por mes'!H29</f>
        <v>157798</v>
      </c>
      <c r="I5" s="9">
        <f>+'Comparativo Mercaderias por mes'!I29</f>
        <v>193171</v>
      </c>
      <c r="J5" s="9">
        <f>+'Comparativo Mercaderias por mes'!J29</f>
        <v>91424</v>
      </c>
      <c r="K5" s="9">
        <f>+'Comparativo Mercaderias por mes'!K29</f>
        <v>112711</v>
      </c>
      <c r="L5" s="9">
        <f>+'Comparativo Mercaderias por mes'!L29</f>
        <v>99068</v>
      </c>
      <c r="M5" s="44">
        <f>+'Comparativo Mercaderias por mes'!M29</f>
        <v>133532</v>
      </c>
      <c r="N5" s="47">
        <f t="shared" si="0"/>
        <v>1506711</v>
      </c>
    </row>
    <row r="6" spans="1:14" x14ac:dyDescent="0.25">
      <c r="A6" s="21">
        <f>A5+1</f>
        <v>2023</v>
      </c>
      <c r="B6" s="28">
        <f>+'Comparativo Mercaderias por mes'!B40</f>
        <v>182897</v>
      </c>
      <c r="C6" s="9">
        <f>+'Comparativo Mercaderias por mes'!C40</f>
        <v>68621</v>
      </c>
      <c r="D6" s="9">
        <f>+'Comparativo Mercaderias por mes'!D40</f>
        <v>171737</v>
      </c>
      <c r="E6" s="9">
        <f>+'Comparativo Mercaderias por mes'!E40</f>
        <v>124607</v>
      </c>
      <c r="F6" s="9">
        <f>+'Comparativo Mercaderias por mes'!F40</f>
        <v>169636</v>
      </c>
      <c r="G6" s="9">
        <f>+'Comparativo Mercaderias por mes'!G40</f>
        <v>49736</v>
      </c>
      <c r="H6" s="9">
        <f>+'Comparativo Mercaderias por mes'!H40</f>
        <v>196836</v>
      </c>
      <c r="I6" s="9">
        <f>+'Comparativo Mercaderias por mes'!I40</f>
        <v>136891</v>
      </c>
      <c r="J6" s="9">
        <f>+'Comparativo Mercaderias por mes'!J40</f>
        <v>104943</v>
      </c>
      <c r="K6" s="9">
        <f>+'Comparativo Mercaderias por mes'!K40</f>
        <v>140435</v>
      </c>
      <c r="L6" s="9">
        <f>+'Comparativo Mercaderias por mes'!L40</f>
        <v>182743</v>
      </c>
      <c r="M6" s="44">
        <f>+'Comparativo Mercaderias por mes'!M40</f>
        <v>94279</v>
      </c>
      <c r="N6" s="47">
        <f t="shared" si="0"/>
        <v>1623361</v>
      </c>
    </row>
    <row r="7" spans="1:14" x14ac:dyDescent="0.25">
      <c r="A7" s="21">
        <f>A6+1</f>
        <v>2024</v>
      </c>
      <c r="B7" s="28">
        <f>+'Comparativo Mercaderias por mes'!B51</f>
        <v>123101</v>
      </c>
      <c r="C7" s="28">
        <f>+'Comparativo Mercaderias por mes'!C51</f>
        <v>168962</v>
      </c>
      <c r="D7" s="28">
        <f>+'Comparativo Mercaderias por mes'!D51</f>
        <v>59957</v>
      </c>
      <c r="E7" s="28">
        <f>+'Comparativo Mercaderias por mes'!E51</f>
        <v>134057</v>
      </c>
      <c r="F7" s="28">
        <f>+'Comparativo Mercaderias por mes'!F51</f>
        <v>132729</v>
      </c>
      <c r="G7" s="28">
        <f>+'Comparativo Mercaderias por mes'!G51</f>
        <v>131945</v>
      </c>
      <c r="H7" s="28">
        <f>+'Comparativo Mercaderias por mes'!H51</f>
        <v>176501</v>
      </c>
      <c r="I7" s="28">
        <f>+'Comparativo Mercaderias por mes'!I51</f>
        <v>171844</v>
      </c>
      <c r="J7" s="28">
        <f>+'Comparativo Mercaderias por mes'!J51</f>
        <v>154695</v>
      </c>
      <c r="K7" s="28">
        <f>+'Comparativo Mercaderias por mes'!K51</f>
        <v>114664</v>
      </c>
      <c r="L7" s="28">
        <f>+'Comparativo Mercaderias por mes'!L51</f>
        <v>140273</v>
      </c>
      <c r="M7" s="28">
        <f>+'Comparativo Mercaderias por mes'!M51</f>
        <v>175832</v>
      </c>
      <c r="N7" s="47">
        <f t="shared" si="0"/>
        <v>1684560</v>
      </c>
    </row>
    <row r="8" spans="1:14" ht="15.75" thickBot="1" x14ac:dyDescent="0.3">
      <c r="A8" s="22">
        <f>A7+1</f>
        <v>2025</v>
      </c>
      <c r="B8" s="30">
        <f>+'Comparativo Mercaderias por mes'!B62</f>
        <v>124582</v>
      </c>
      <c r="C8" s="31">
        <f>+'Comparativo Mercaderias por mes'!C62</f>
        <v>133938</v>
      </c>
      <c r="D8" s="31">
        <f>+'Comparativo Mercaderias por mes'!D62</f>
        <v>111730</v>
      </c>
      <c r="E8" s="31">
        <f>+'Comparativo Mercaderias por mes'!E62</f>
        <v>198922</v>
      </c>
      <c r="F8" s="31">
        <f>+'Comparativo Mercaderias por mes'!F62</f>
        <v>103189</v>
      </c>
      <c r="G8" s="31">
        <f>+'Comparativo Mercaderias por mes'!G62</f>
        <v>123822</v>
      </c>
      <c r="H8" s="31">
        <f>+'Comparativo Mercaderias por mes'!H62</f>
        <v>115820</v>
      </c>
      <c r="I8" s="31">
        <f>+'Comparativo Mercaderias por mes'!I62</f>
        <v>247936</v>
      </c>
      <c r="J8" s="31">
        <f>+'Comparativo Mercaderias por mes'!J62</f>
        <v>218862</v>
      </c>
      <c r="K8" s="31">
        <f>+'Comparativo Mercaderias por mes'!K62</f>
        <v>117620</v>
      </c>
      <c r="L8" s="31">
        <f>+'Comparativo Mercaderias por mes'!L62</f>
        <v>110034</v>
      </c>
      <c r="M8" s="45">
        <f>+'Comparativo Mercaderias por mes'!M62</f>
        <v>181564</v>
      </c>
      <c r="N8" s="48">
        <f t="shared" si="0"/>
        <v>1788019</v>
      </c>
    </row>
    <row r="32" spans="1:14" ht="19.5" thickBot="1" x14ac:dyDescent="0.35">
      <c r="A32" s="52" t="s">
        <v>22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4" ht="15.75" thickBot="1" x14ac:dyDescent="0.3">
      <c r="A33" s="12" t="s">
        <v>28</v>
      </c>
      <c r="B33" s="4" t="s">
        <v>6</v>
      </c>
      <c r="C33" s="4" t="s">
        <v>7</v>
      </c>
      <c r="D33" s="4" t="s">
        <v>8</v>
      </c>
      <c r="E33" s="4" t="s">
        <v>9</v>
      </c>
      <c r="F33" s="4" t="s">
        <v>10</v>
      </c>
      <c r="G33" s="4" t="s">
        <v>11</v>
      </c>
      <c r="H33" s="4" t="s">
        <v>12</v>
      </c>
      <c r="I33" s="4" t="s">
        <v>13</v>
      </c>
      <c r="J33" s="4" t="s">
        <v>14</v>
      </c>
      <c r="K33" s="4" t="s">
        <v>15</v>
      </c>
      <c r="L33" s="4" t="s">
        <v>16</v>
      </c>
      <c r="M33" s="4" t="s">
        <v>17</v>
      </c>
      <c r="N33" s="42" t="s">
        <v>5</v>
      </c>
    </row>
    <row r="34" spans="1:14" x14ac:dyDescent="0.25">
      <c r="A34" s="20">
        <f t="shared" ref="A34:A39" si="1">A3</f>
        <v>2020</v>
      </c>
      <c r="B34" s="23">
        <f>+'Comparativo Mercaderias por mes'!B10</f>
        <v>36</v>
      </c>
      <c r="C34" s="24">
        <f>+'Comparativo Mercaderias por mes'!C10</f>
        <v>44</v>
      </c>
      <c r="D34" s="24">
        <f>+'Comparativo Mercaderias por mes'!D10</f>
        <v>21</v>
      </c>
      <c r="E34" s="24">
        <f>+'Comparativo Mercaderias por mes'!E10</f>
        <v>45</v>
      </c>
      <c r="F34" s="24">
        <f>+'Comparativo Mercaderias por mes'!F10</f>
        <v>38</v>
      </c>
      <c r="G34" s="24">
        <f>+'Comparativo Mercaderias por mes'!G10</f>
        <v>60</v>
      </c>
      <c r="H34" s="24">
        <f>+'Comparativo Mercaderias por mes'!H10</f>
        <v>187</v>
      </c>
      <c r="I34" s="24">
        <f>+'Comparativo Mercaderias por mes'!I10</f>
        <v>391</v>
      </c>
      <c r="J34" s="24">
        <f>+'Comparativo Mercaderias por mes'!J10</f>
        <v>306</v>
      </c>
      <c r="K34" s="24">
        <f>+'Comparativo Mercaderias por mes'!K10</f>
        <v>161</v>
      </c>
      <c r="L34" s="24">
        <f>+'Comparativo Mercaderias por mes'!L10</f>
        <v>20</v>
      </c>
      <c r="M34" s="43">
        <f>+'Comparativo Mercaderias por mes'!M10</f>
        <v>42</v>
      </c>
      <c r="N34" s="46">
        <f t="shared" ref="N34:N39" si="2">SUM(B34:M34)</f>
        <v>1351</v>
      </c>
    </row>
    <row r="35" spans="1:14" x14ac:dyDescent="0.25">
      <c r="A35" s="21">
        <f t="shared" si="1"/>
        <v>2021</v>
      </c>
      <c r="B35" s="28">
        <f>+'Comparativo Mercaderias por mes'!B21</f>
        <v>37</v>
      </c>
      <c r="C35" s="9">
        <f>+'Comparativo Mercaderias por mes'!C21</f>
        <v>37</v>
      </c>
      <c r="D35" s="9">
        <f>+'Comparativo Mercaderias por mes'!D21</f>
        <v>36</v>
      </c>
      <c r="E35" s="9">
        <f>+'Comparativo Mercaderias por mes'!E21</f>
        <v>87</v>
      </c>
      <c r="F35" s="9">
        <f>+'Comparativo Mercaderias por mes'!F21</f>
        <v>110</v>
      </c>
      <c r="G35" s="9">
        <f>+'Comparativo Mercaderias por mes'!G21</f>
        <v>256</v>
      </c>
      <c r="H35" s="9">
        <f>+'Comparativo Mercaderias por mes'!H21</f>
        <v>491</v>
      </c>
      <c r="I35" s="9">
        <f>+'Comparativo Mercaderias por mes'!I21</f>
        <v>477</v>
      </c>
      <c r="J35" s="9">
        <f>+'Comparativo Mercaderias por mes'!J21</f>
        <v>257</v>
      </c>
      <c r="K35" s="9">
        <f>+'Comparativo Mercaderias por mes'!K21</f>
        <v>48</v>
      </c>
      <c r="L35" s="9">
        <f>+'Comparativo Mercaderias por mes'!L21</f>
        <v>20</v>
      </c>
      <c r="M35" s="44">
        <f>+'Comparativo Mercaderias por mes'!M21</f>
        <v>13</v>
      </c>
      <c r="N35" s="47">
        <f t="shared" si="2"/>
        <v>1869</v>
      </c>
    </row>
    <row r="36" spans="1:14" x14ac:dyDescent="0.25">
      <c r="A36" s="21">
        <f t="shared" si="1"/>
        <v>2022</v>
      </c>
      <c r="B36" s="28">
        <f>+'Comparativo Mercaderias por mes'!B32</f>
        <v>21</v>
      </c>
      <c r="C36" s="9">
        <f>+'Comparativo Mercaderias por mes'!C32</f>
        <v>33</v>
      </c>
      <c r="D36" s="9">
        <f>+'Comparativo Mercaderias por mes'!D32</f>
        <v>56</v>
      </c>
      <c r="E36" s="9">
        <f>+'Comparativo Mercaderias por mes'!E32</f>
        <v>90</v>
      </c>
      <c r="F36" s="9">
        <f>+'Comparativo Mercaderias por mes'!F32</f>
        <v>49</v>
      </c>
      <c r="G36" s="9">
        <f>+'Comparativo Mercaderias por mes'!G32</f>
        <v>198</v>
      </c>
      <c r="H36" s="9">
        <f>+'Comparativo Mercaderias por mes'!H32</f>
        <v>489</v>
      </c>
      <c r="I36" s="9">
        <f>+'Comparativo Mercaderias por mes'!I32</f>
        <v>417</v>
      </c>
      <c r="J36" s="9">
        <f>+'Comparativo Mercaderias por mes'!J32</f>
        <v>185</v>
      </c>
      <c r="K36" s="9">
        <f>+'Comparativo Mercaderias por mes'!K32</f>
        <v>64</v>
      </c>
      <c r="L36" s="9">
        <f>+'Comparativo Mercaderias por mes'!L32</f>
        <v>70</v>
      </c>
      <c r="M36" s="44">
        <f>+'Comparativo Mercaderias por mes'!M32</f>
        <v>29</v>
      </c>
      <c r="N36" s="47">
        <f t="shared" si="2"/>
        <v>1701</v>
      </c>
    </row>
    <row r="37" spans="1:14" x14ac:dyDescent="0.25">
      <c r="A37" s="21">
        <f t="shared" si="1"/>
        <v>2023</v>
      </c>
      <c r="B37" s="28">
        <f>+'Comparativo Mercaderias por mes'!B43</f>
        <v>45</v>
      </c>
      <c r="C37" s="9">
        <f>+'Comparativo Mercaderias por mes'!C43</f>
        <v>39</v>
      </c>
      <c r="D37" s="9">
        <f>+'Comparativo Mercaderias por mes'!D43</f>
        <v>43</v>
      </c>
      <c r="E37" s="9">
        <f>+'Comparativo Mercaderias por mes'!E43</f>
        <v>58</v>
      </c>
      <c r="F37" s="9">
        <f>+'Comparativo Mercaderias por mes'!F43</f>
        <v>78</v>
      </c>
      <c r="G37" s="9">
        <f>+'Comparativo Mercaderias por mes'!G43</f>
        <v>155</v>
      </c>
      <c r="H37" s="9">
        <f>+'Comparativo Mercaderias por mes'!H43</f>
        <v>448</v>
      </c>
      <c r="I37" s="9">
        <f>+'Comparativo Mercaderias por mes'!I43</f>
        <v>315</v>
      </c>
      <c r="J37" s="9">
        <f>+'Comparativo Mercaderias por mes'!J43</f>
        <v>238</v>
      </c>
      <c r="K37" s="9">
        <f>+'Comparativo Mercaderias por mes'!K43</f>
        <v>75</v>
      </c>
      <c r="L37" s="9">
        <f>+'Comparativo Mercaderias por mes'!L43</f>
        <v>40</v>
      </c>
      <c r="M37" s="44">
        <f>+'Comparativo Mercaderias por mes'!M43</f>
        <v>25</v>
      </c>
      <c r="N37" s="47">
        <f t="shared" si="2"/>
        <v>1559</v>
      </c>
    </row>
    <row r="38" spans="1:14" x14ac:dyDescent="0.25">
      <c r="A38" s="21">
        <f t="shared" si="1"/>
        <v>2024</v>
      </c>
      <c r="B38" s="28">
        <f>+'Comparativo Mercaderias por mes'!B54</f>
        <v>43</v>
      </c>
      <c r="C38" s="9">
        <f>+'Comparativo Mercaderias por mes'!C54</f>
        <v>48</v>
      </c>
      <c r="D38" s="9">
        <f>+'Comparativo Mercaderias por mes'!D54</f>
        <v>61</v>
      </c>
      <c r="E38" s="9">
        <f>+'Comparativo Mercaderias por mes'!E54</f>
        <v>91</v>
      </c>
      <c r="F38" s="9">
        <f>+'Comparativo Mercaderias por mes'!F54</f>
        <v>67</v>
      </c>
      <c r="G38" s="9">
        <f>+'Comparativo Mercaderias por mes'!G54</f>
        <v>351</v>
      </c>
      <c r="H38" s="9">
        <f>+'Comparativo Mercaderias por mes'!H54</f>
        <v>478</v>
      </c>
      <c r="I38" s="9">
        <f>+'Comparativo Mercaderias por mes'!I54</f>
        <v>453</v>
      </c>
      <c r="J38" s="9">
        <f>+'Comparativo Mercaderias por mes'!J54</f>
        <v>163</v>
      </c>
      <c r="K38" s="9">
        <f>+'Comparativo Mercaderias por mes'!K54</f>
        <v>26</v>
      </c>
      <c r="L38" s="9">
        <f>+'Comparativo Mercaderias por mes'!L54</f>
        <v>32</v>
      </c>
      <c r="M38" s="44">
        <f>+'Comparativo Mercaderias por mes'!M54</f>
        <v>15</v>
      </c>
      <c r="N38" s="47">
        <f t="shared" si="2"/>
        <v>1828</v>
      </c>
    </row>
    <row r="39" spans="1:14" ht="15.75" thickBot="1" x14ac:dyDescent="0.3">
      <c r="A39" s="22">
        <f t="shared" si="1"/>
        <v>2025</v>
      </c>
      <c r="B39" s="30">
        <f>+'Comparativo Mercaderias por mes'!B65</f>
        <v>41</v>
      </c>
      <c r="C39" s="31">
        <f>+'Comparativo Mercaderias por mes'!C65</f>
        <v>69</v>
      </c>
      <c r="D39" s="31">
        <f>+'Comparativo Mercaderias por mes'!D65</f>
        <v>51</v>
      </c>
      <c r="E39" s="31">
        <f>+'Comparativo Mercaderias por mes'!E65</f>
        <v>68</v>
      </c>
      <c r="F39" s="31">
        <f>+'Comparativo Mercaderias por mes'!F65</f>
        <v>43</v>
      </c>
      <c r="G39" s="31">
        <f>+'Comparativo Mercaderias por mes'!G65</f>
        <v>31</v>
      </c>
      <c r="H39" s="31">
        <f>+'Comparativo Mercaderias por mes'!H65</f>
        <v>46</v>
      </c>
      <c r="I39" s="31">
        <f>+'Comparativo Mercaderias por mes'!I65</f>
        <v>460</v>
      </c>
      <c r="J39" s="31">
        <f>+'Comparativo Mercaderias por mes'!J65</f>
        <v>389</v>
      </c>
      <c r="K39" s="31">
        <f>+'Comparativo Mercaderias por mes'!K65</f>
        <v>51</v>
      </c>
      <c r="L39" s="31">
        <f>+'Comparativo Mercaderias por mes'!L65</f>
        <v>13</v>
      </c>
      <c r="M39" s="45">
        <f>+'Comparativo Mercaderias por mes'!M65</f>
        <v>19</v>
      </c>
      <c r="N39" s="48">
        <f t="shared" si="2"/>
        <v>1281</v>
      </c>
    </row>
    <row r="63" spans="1:14" ht="19.5" thickBot="1" x14ac:dyDescent="0.35">
      <c r="A63" s="52" t="s">
        <v>26</v>
      </c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</row>
    <row r="64" spans="1:14" ht="15.75" thickBot="1" x14ac:dyDescent="0.3">
      <c r="A64" s="12" t="s">
        <v>28</v>
      </c>
      <c r="B64" s="4" t="s">
        <v>6</v>
      </c>
      <c r="C64" s="4" t="s">
        <v>7</v>
      </c>
      <c r="D64" s="4" t="s">
        <v>8</v>
      </c>
      <c r="E64" s="4" t="s">
        <v>9</v>
      </c>
      <c r="F64" s="4" t="s">
        <v>10</v>
      </c>
      <c r="G64" s="4" t="s">
        <v>11</v>
      </c>
      <c r="H64" s="4" t="s">
        <v>12</v>
      </c>
      <c r="I64" s="4" t="s">
        <v>13</v>
      </c>
      <c r="J64" s="4" t="s">
        <v>14</v>
      </c>
      <c r="K64" s="4" t="s">
        <v>15</v>
      </c>
      <c r="L64" s="4" t="s">
        <v>16</v>
      </c>
      <c r="M64" s="4" t="s">
        <v>17</v>
      </c>
      <c r="N64" s="42" t="s">
        <v>5</v>
      </c>
    </row>
    <row r="65" spans="1:14" x14ac:dyDescent="0.25">
      <c r="A65" s="20">
        <f t="shared" ref="A65:A70" si="3">+A3</f>
        <v>2020</v>
      </c>
      <c r="B65" s="23">
        <f>+'Comparativo Mercaderias por mes'!B9</f>
        <v>1838</v>
      </c>
      <c r="C65" s="24">
        <f>+'Comparativo Mercaderias por mes'!C9</f>
        <v>2196</v>
      </c>
      <c r="D65" s="24">
        <f>+'Comparativo Mercaderias por mes'!D9</f>
        <v>2998</v>
      </c>
      <c r="E65" s="24">
        <f>+'Comparativo Mercaderias por mes'!E9</f>
        <v>2548</v>
      </c>
      <c r="F65" s="24">
        <f>+'Comparativo Mercaderias por mes'!F9</f>
        <v>2406</v>
      </c>
      <c r="G65" s="24">
        <f>+'Comparativo Mercaderias por mes'!G9</f>
        <v>1562</v>
      </c>
      <c r="H65" s="24">
        <f>+'Comparativo Mercaderias por mes'!H9</f>
        <v>1796</v>
      </c>
      <c r="I65" s="24">
        <f>+'Comparativo Mercaderias por mes'!I9</f>
        <v>3498</v>
      </c>
      <c r="J65" s="24">
        <f>+'Comparativo Mercaderias por mes'!J9</f>
        <v>4763</v>
      </c>
      <c r="K65" s="24">
        <f>+'Comparativo Mercaderias por mes'!K9</f>
        <v>2589</v>
      </c>
      <c r="L65" s="24">
        <f>+'Comparativo Mercaderias por mes'!L9</f>
        <v>1693</v>
      </c>
      <c r="M65" s="43">
        <f>+'Comparativo Mercaderias por mes'!M9</f>
        <v>1614</v>
      </c>
      <c r="N65" s="46">
        <f t="shared" ref="N65:N70" si="4">SUM(B65:M65)</f>
        <v>29501</v>
      </c>
    </row>
    <row r="66" spans="1:14" x14ac:dyDescent="0.25">
      <c r="A66" s="21">
        <f t="shared" si="3"/>
        <v>2021</v>
      </c>
      <c r="B66" s="28">
        <f>+'Comparativo Mercaderias por mes'!B20</f>
        <v>1279</v>
      </c>
      <c r="C66" s="9">
        <f>+'Comparativo Mercaderias por mes'!C20</f>
        <v>3041</v>
      </c>
      <c r="D66" s="9">
        <f>+'Comparativo Mercaderias por mes'!D20</f>
        <v>2268</v>
      </c>
      <c r="E66" s="9">
        <f>+'Comparativo Mercaderias por mes'!E20</f>
        <v>2760</v>
      </c>
      <c r="F66" s="9">
        <f>+'Comparativo Mercaderias por mes'!F20</f>
        <v>1684</v>
      </c>
      <c r="G66" s="9">
        <f>+'Comparativo Mercaderias por mes'!G20</f>
        <v>2492</v>
      </c>
      <c r="H66" s="9">
        <f>+'Comparativo Mercaderias por mes'!H20</f>
        <v>1528</v>
      </c>
      <c r="I66" s="9">
        <f>+'Comparativo Mercaderias por mes'!I20</f>
        <v>4049</v>
      </c>
      <c r="J66" s="9">
        <f>+'Comparativo Mercaderias por mes'!J20</f>
        <v>1659</v>
      </c>
      <c r="K66" s="9">
        <f>+'Comparativo Mercaderias por mes'!K20</f>
        <v>2568</v>
      </c>
      <c r="L66" s="9">
        <f>+'Comparativo Mercaderias por mes'!L20</f>
        <v>580</v>
      </c>
      <c r="M66" s="44">
        <f>+'Comparativo Mercaderias por mes'!M20</f>
        <v>1301</v>
      </c>
      <c r="N66" s="47">
        <f t="shared" si="4"/>
        <v>25209</v>
      </c>
    </row>
    <row r="67" spans="1:14" x14ac:dyDescent="0.25">
      <c r="A67" s="21">
        <f t="shared" si="3"/>
        <v>2022</v>
      </c>
      <c r="B67" s="28">
        <f>+'Comparativo Mercaderias por mes'!B31</f>
        <v>3051</v>
      </c>
      <c r="C67" s="9">
        <f>+'Comparativo Mercaderias por mes'!C31</f>
        <v>1211</v>
      </c>
      <c r="D67" s="9">
        <f>+'Comparativo Mercaderias por mes'!D31</f>
        <v>3232</v>
      </c>
      <c r="E67" s="9">
        <f>+'Comparativo Mercaderias por mes'!E31</f>
        <v>1691</v>
      </c>
      <c r="F67" s="9">
        <f>+'Comparativo Mercaderias por mes'!F31</f>
        <v>906</v>
      </c>
      <c r="G67" s="9">
        <f>+'Comparativo Mercaderias por mes'!G31</f>
        <v>1548</v>
      </c>
      <c r="H67" s="9">
        <f>+'Comparativo Mercaderias por mes'!H31</f>
        <v>2156</v>
      </c>
      <c r="I67" s="9">
        <f>+'Comparativo Mercaderias por mes'!I31</f>
        <v>2285</v>
      </c>
      <c r="J67" s="9">
        <f>+'Comparativo Mercaderias por mes'!J31</f>
        <v>2997</v>
      </c>
      <c r="K67" s="9">
        <f>+'Comparativo Mercaderias por mes'!K31</f>
        <v>1169</v>
      </c>
      <c r="L67" s="9">
        <f>+'Comparativo Mercaderias por mes'!L31</f>
        <v>2430</v>
      </c>
      <c r="M67" s="44">
        <f>+'Comparativo Mercaderias por mes'!M31</f>
        <v>763</v>
      </c>
      <c r="N67" s="47">
        <f t="shared" si="4"/>
        <v>23439</v>
      </c>
    </row>
    <row r="68" spans="1:14" x14ac:dyDescent="0.25">
      <c r="A68" s="21">
        <f t="shared" si="3"/>
        <v>2023</v>
      </c>
      <c r="B68" s="28">
        <f>+'Comparativo Mercaderias por mes'!B42</f>
        <v>2465</v>
      </c>
      <c r="C68" s="9">
        <f>+'Comparativo Mercaderias por mes'!C42</f>
        <v>1747</v>
      </c>
      <c r="D68" s="9">
        <f>+'Comparativo Mercaderias por mes'!D42</f>
        <v>4603</v>
      </c>
      <c r="E68" s="9">
        <f>+'Comparativo Mercaderias por mes'!E42</f>
        <v>1168</v>
      </c>
      <c r="F68" s="9">
        <f>+'Comparativo Mercaderias por mes'!F42</f>
        <v>3086</v>
      </c>
      <c r="G68" s="9">
        <f>+'Comparativo Mercaderias por mes'!G42</f>
        <v>2154</v>
      </c>
      <c r="H68" s="9">
        <f>+'Comparativo Mercaderias por mes'!H42</f>
        <v>897</v>
      </c>
      <c r="I68" s="9">
        <f>+'Comparativo Mercaderias por mes'!I42</f>
        <v>1894</v>
      </c>
      <c r="J68" s="9">
        <f>+'Comparativo Mercaderias por mes'!J42</f>
        <v>1635</v>
      </c>
      <c r="K68" s="9">
        <f>+'Comparativo Mercaderias por mes'!K42</f>
        <v>4235</v>
      </c>
      <c r="L68" s="9">
        <f>+'Comparativo Mercaderias por mes'!L42</f>
        <v>848</v>
      </c>
      <c r="M68" s="44">
        <f>+'Comparativo Mercaderias por mes'!M42</f>
        <v>2662</v>
      </c>
      <c r="N68" s="47">
        <f t="shared" si="4"/>
        <v>27394</v>
      </c>
    </row>
    <row r="69" spans="1:14" x14ac:dyDescent="0.25">
      <c r="A69" s="21">
        <f t="shared" si="3"/>
        <v>2024</v>
      </c>
      <c r="B69" s="28">
        <f>+'Comparativo Mercaderias por mes'!B53</f>
        <v>2384</v>
      </c>
      <c r="C69" s="9">
        <f>+'Comparativo Mercaderias por mes'!C53</f>
        <v>3976</v>
      </c>
      <c r="D69" s="9">
        <f>+'Comparativo Mercaderias por mes'!D53</f>
        <v>2786</v>
      </c>
      <c r="E69" s="9">
        <f>+'Comparativo Mercaderias por mes'!E53</f>
        <v>2330</v>
      </c>
      <c r="F69" s="9">
        <f>+'Comparativo Mercaderias por mes'!F53</f>
        <v>2726</v>
      </c>
      <c r="G69" s="9">
        <f>+'Comparativo Mercaderias por mes'!G53</f>
        <v>3131</v>
      </c>
      <c r="H69" s="9">
        <f>+'Comparativo Mercaderias por mes'!H53</f>
        <v>2895</v>
      </c>
      <c r="I69" s="9">
        <f>+'Comparativo Mercaderias por mes'!I53</f>
        <v>3460</v>
      </c>
      <c r="J69" s="9">
        <f>+'Comparativo Mercaderias por mes'!J53</f>
        <v>3816</v>
      </c>
      <c r="K69" s="9">
        <f>+'Comparativo Mercaderias por mes'!K53</f>
        <v>2094</v>
      </c>
      <c r="L69" s="9">
        <f>+'Comparativo Mercaderias por mes'!L53</f>
        <v>2638</v>
      </c>
      <c r="M69" s="44">
        <f>+'Comparativo Mercaderias por mes'!M53</f>
        <v>2599</v>
      </c>
      <c r="N69" s="47">
        <f t="shared" si="4"/>
        <v>34835</v>
      </c>
    </row>
    <row r="70" spans="1:14" ht="15.75" thickBot="1" x14ac:dyDescent="0.3">
      <c r="A70" s="22">
        <f t="shared" si="3"/>
        <v>2025</v>
      </c>
      <c r="B70" s="30">
        <f>+'Comparativo Mercaderias por mes'!B64</f>
        <v>2634</v>
      </c>
      <c r="C70" s="31">
        <f>+'Comparativo Mercaderias por mes'!C64</f>
        <v>3908</v>
      </c>
      <c r="D70" s="31">
        <f>+'Comparativo Mercaderias por mes'!D64</f>
        <v>3002</v>
      </c>
      <c r="E70" s="31">
        <f>+'Comparativo Mercaderias por mes'!E64</f>
        <v>1720</v>
      </c>
      <c r="F70" s="31">
        <f>+'Comparativo Mercaderias por mes'!F64</f>
        <v>2376</v>
      </c>
      <c r="G70" s="31">
        <f>+'Comparativo Mercaderias por mes'!G64</f>
        <v>3531</v>
      </c>
      <c r="H70" s="31">
        <f>+'Comparativo Mercaderias por mes'!H64</f>
        <v>2188</v>
      </c>
      <c r="I70" s="31">
        <f>+'Comparativo Mercaderias por mes'!I64</f>
        <v>3088</v>
      </c>
      <c r="J70" s="31">
        <f>+'Comparativo Mercaderias por mes'!J64</f>
        <v>4233</v>
      </c>
      <c r="K70" s="31">
        <f>+'Comparativo Mercaderias por mes'!K64</f>
        <v>1614</v>
      </c>
      <c r="L70" s="31">
        <f>+'Comparativo Mercaderias por mes'!L64</f>
        <v>449</v>
      </c>
      <c r="M70" s="45">
        <f>+'Comparativo Mercaderias por mes'!M64</f>
        <v>2984</v>
      </c>
      <c r="N70" s="48">
        <f t="shared" si="4"/>
        <v>31727</v>
      </c>
    </row>
    <row r="94" spans="1:14" ht="19.5" thickBot="1" x14ac:dyDescent="0.35">
      <c r="A94" s="52" t="s">
        <v>25</v>
      </c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</row>
    <row r="95" spans="1:14" ht="15.75" thickBot="1" x14ac:dyDescent="0.3">
      <c r="A95" s="12" t="s">
        <v>28</v>
      </c>
      <c r="B95" s="4" t="s">
        <v>6</v>
      </c>
      <c r="C95" s="4" t="s">
        <v>7</v>
      </c>
      <c r="D95" s="4" t="s">
        <v>8</v>
      </c>
      <c r="E95" s="4" t="s">
        <v>9</v>
      </c>
      <c r="F95" s="4" t="s">
        <v>10</v>
      </c>
      <c r="G95" s="4" t="s">
        <v>11</v>
      </c>
      <c r="H95" s="4" t="s">
        <v>12</v>
      </c>
      <c r="I95" s="4" t="s">
        <v>13</v>
      </c>
      <c r="J95" s="4" t="s">
        <v>14</v>
      </c>
      <c r="K95" s="4" t="s">
        <v>15</v>
      </c>
      <c r="L95" s="4" t="s">
        <v>16</v>
      </c>
      <c r="M95" s="4" t="s">
        <v>17</v>
      </c>
      <c r="N95" s="42" t="s">
        <v>5</v>
      </c>
    </row>
    <row r="96" spans="1:14" x14ac:dyDescent="0.25">
      <c r="A96" s="20">
        <f t="shared" ref="A96:A101" si="5">+A3</f>
        <v>2020</v>
      </c>
      <c r="B96" s="23">
        <f>+'Comparativo Mercaderias por mes'!B3</f>
        <v>31854</v>
      </c>
      <c r="C96" s="24">
        <f>+'Comparativo Mercaderias por mes'!C3</f>
        <v>36861</v>
      </c>
      <c r="D96" s="24">
        <f>+'Comparativo Mercaderias por mes'!D3</f>
        <v>41829</v>
      </c>
      <c r="E96" s="24">
        <f>+'Comparativo Mercaderias por mes'!E3</f>
        <v>39489</v>
      </c>
      <c r="F96" s="24">
        <f>+'Comparativo Mercaderias por mes'!F3</f>
        <v>31690</v>
      </c>
      <c r="G96" s="24">
        <f>+'Comparativo Mercaderias por mes'!G3</f>
        <v>30043</v>
      </c>
      <c r="H96" s="24">
        <f>+'Comparativo Mercaderias por mes'!H3</f>
        <v>29889</v>
      </c>
      <c r="I96" s="24">
        <f>+'Comparativo Mercaderias por mes'!I3</f>
        <v>40474</v>
      </c>
      <c r="J96" s="24">
        <f>+'Comparativo Mercaderias por mes'!J3</f>
        <v>41945</v>
      </c>
      <c r="K96" s="24">
        <f>+'Comparativo Mercaderias por mes'!K3</f>
        <v>30857</v>
      </c>
      <c r="L96" s="24">
        <f>+'Comparativo Mercaderias por mes'!L3</f>
        <v>25696</v>
      </c>
      <c r="M96" s="43">
        <f>+'Comparativo Mercaderias por mes'!M3</f>
        <v>30479</v>
      </c>
      <c r="N96" s="46">
        <f t="shared" ref="N96:N101" si="6">SUM(B96:M96)</f>
        <v>411106</v>
      </c>
    </row>
    <row r="97" spans="1:14" x14ac:dyDescent="0.25">
      <c r="A97" s="21">
        <f t="shared" si="5"/>
        <v>2021</v>
      </c>
      <c r="B97" s="28">
        <f>+'Comparativo Mercaderias por mes'!B14</f>
        <v>12559</v>
      </c>
      <c r="C97" s="9">
        <f>+'Comparativo Mercaderias por mes'!C14</f>
        <v>26503</v>
      </c>
      <c r="D97" s="9">
        <f>+'Comparativo Mercaderias por mes'!D14</f>
        <v>12133</v>
      </c>
      <c r="E97" s="9">
        <f>+'Comparativo Mercaderias por mes'!E14</f>
        <v>49008</v>
      </c>
      <c r="F97" s="9">
        <f>+'Comparativo Mercaderias por mes'!F14</f>
        <v>23870</v>
      </c>
      <c r="G97" s="9">
        <f>+'Comparativo Mercaderias por mes'!G14</f>
        <v>39271</v>
      </c>
      <c r="H97" s="9">
        <f>+'Comparativo Mercaderias por mes'!H14</f>
        <v>12461</v>
      </c>
      <c r="I97" s="9">
        <f>+'Comparativo Mercaderias por mes'!I14</f>
        <v>57202</v>
      </c>
      <c r="J97" s="9">
        <f>+'Comparativo Mercaderias por mes'!J14</f>
        <v>27244</v>
      </c>
      <c r="K97" s="9">
        <f>+'Comparativo Mercaderias por mes'!K14</f>
        <v>31210</v>
      </c>
      <c r="L97" s="9">
        <f>+'Comparativo Mercaderias por mes'!L14</f>
        <v>5529</v>
      </c>
      <c r="M97" s="44">
        <f>+'Comparativo Mercaderias por mes'!M14</f>
        <v>38670</v>
      </c>
      <c r="N97" s="47">
        <f t="shared" si="6"/>
        <v>335660</v>
      </c>
    </row>
    <row r="98" spans="1:14" x14ac:dyDescent="0.25">
      <c r="A98" s="21">
        <f t="shared" si="5"/>
        <v>2022</v>
      </c>
      <c r="B98" s="28">
        <f>+'Comparativo Mercaderias por mes'!B25</f>
        <v>19091</v>
      </c>
      <c r="C98" s="9">
        <f>+'Comparativo Mercaderias por mes'!C25</f>
        <v>36771</v>
      </c>
      <c r="D98" s="9">
        <f>+'Comparativo Mercaderias por mes'!D25</f>
        <v>19746</v>
      </c>
      <c r="E98" s="9">
        <f>+'Comparativo Mercaderias por mes'!E25</f>
        <v>46624</v>
      </c>
      <c r="F98" s="9">
        <f>+'Comparativo Mercaderias por mes'!F25</f>
        <v>9660</v>
      </c>
      <c r="G98" s="9">
        <f>+'Comparativo Mercaderias por mes'!G25</f>
        <v>31526</v>
      </c>
      <c r="H98" s="9">
        <f>+'Comparativo Mercaderias por mes'!H25</f>
        <v>44271</v>
      </c>
      <c r="I98" s="9">
        <f>+'Comparativo Mercaderias por mes'!I25</f>
        <v>38539</v>
      </c>
      <c r="J98" s="9">
        <f>+'Comparativo Mercaderias por mes'!J25</f>
        <v>17712</v>
      </c>
      <c r="K98" s="9">
        <f>+'Comparativo Mercaderias por mes'!K25</f>
        <v>34693</v>
      </c>
      <c r="L98" s="9">
        <f>+'Comparativo Mercaderias por mes'!L25</f>
        <v>16547</v>
      </c>
      <c r="M98" s="44">
        <f>+'Comparativo Mercaderias por mes'!M25</f>
        <v>6496</v>
      </c>
      <c r="N98" s="47">
        <f t="shared" si="6"/>
        <v>321676</v>
      </c>
    </row>
    <row r="99" spans="1:14" x14ac:dyDescent="0.25">
      <c r="A99" s="21">
        <f t="shared" si="5"/>
        <v>2023</v>
      </c>
      <c r="B99" s="28">
        <f>+'Comparativo Mercaderias por mes'!B36</f>
        <v>44916</v>
      </c>
      <c r="C99" s="9">
        <f>+'Comparativo Mercaderias por mes'!C36</f>
        <v>38988</v>
      </c>
      <c r="D99" s="9">
        <f>+'Comparativo Mercaderias por mes'!D36</f>
        <v>85529</v>
      </c>
      <c r="E99" s="9">
        <f>+'Comparativo Mercaderias por mes'!E36</f>
        <v>39093</v>
      </c>
      <c r="F99" s="9">
        <f>+'Comparativo Mercaderias por mes'!F36</f>
        <v>41254</v>
      </c>
      <c r="G99" s="9">
        <f>+'Comparativo Mercaderias por mes'!G36</f>
        <v>16423</v>
      </c>
      <c r="H99" s="9">
        <f>+'Comparativo Mercaderias por mes'!H36</f>
        <v>34030</v>
      </c>
      <c r="I99" s="9">
        <f>+'Comparativo Mercaderias por mes'!I36</f>
        <v>32885</v>
      </c>
      <c r="J99" s="9">
        <f>+'Comparativo Mercaderias por mes'!J36</f>
        <v>13253</v>
      </c>
      <c r="K99" s="9">
        <f>+'Comparativo Mercaderias por mes'!K36</f>
        <v>64387</v>
      </c>
      <c r="L99" s="9">
        <f>+'Comparativo Mercaderias por mes'!L36</f>
        <v>52942</v>
      </c>
      <c r="M99" s="44">
        <f>+'Comparativo Mercaderias por mes'!M36</f>
        <v>25629</v>
      </c>
      <c r="N99" s="47">
        <f t="shared" si="6"/>
        <v>489329</v>
      </c>
    </row>
    <row r="100" spans="1:14" x14ac:dyDescent="0.25">
      <c r="A100" s="21">
        <f t="shared" si="5"/>
        <v>2024</v>
      </c>
      <c r="B100" s="28">
        <f>+'Comparativo Mercaderias por mes'!B47</f>
        <v>40048</v>
      </c>
      <c r="C100" s="9">
        <f>+'Comparativo Mercaderias por mes'!C47</f>
        <v>45356</v>
      </c>
      <c r="D100" s="9">
        <f>+'Comparativo Mercaderias por mes'!D47</f>
        <v>24524</v>
      </c>
      <c r="E100" s="9">
        <f>+'Comparativo Mercaderias por mes'!E47</f>
        <v>50585</v>
      </c>
      <c r="F100" s="9">
        <f>+'Comparativo Mercaderias por mes'!F47</f>
        <v>51137</v>
      </c>
      <c r="G100" s="9">
        <f>+'Comparativo Mercaderias por mes'!G47</f>
        <v>37468</v>
      </c>
      <c r="H100" s="9">
        <f>+'Comparativo Mercaderias por mes'!H47</f>
        <v>51504</v>
      </c>
      <c r="I100" s="9">
        <f>+'Comparativo Mercaderias por mes'!I47</f>
        <v>54813</v>
      </c>
      <c r="J100" s="9">
        <f>+'Comparativo Mercaderias por mes'!J47</f>
        <v>22885</v>
      </c>
      <c r="K100" s="9">
        <f>+'Comparativo Mercaderias por mes'!K47</f>
        <v>51078</v>
      </c>
      <c r="L100" s="9">
        <f>+'Comparativo Mercaderias por mes'!L47</f>
        <v>45340</v>
      </c>
      <c r="M100" s="44">
        <f>+'Comparativo Mercaderias por mes'!M47</f>
        <v>41993</v>
      </c>
      <c r="N100" s="47">
        <f t="shared" si="6"/>
        <v>516731</v>
      </c>
    </row>
    <row r="101" spans="1:14" ht="15.75" thickBot="1" x14ac:dyDescent="0.3">
      <c r="A101" s="22">
        <f t="shared" si="5"/>
        <v>2025</v>
      </c>
      <c r="B101" s="30">
        <f>+'Comparativo Mercaderias por mes'!B58</f>
        <v>49400</v>
      </c>
      <c r="C101" s="31">
        <f>+'Comparativo Mercaderias por mes'!C58</f>
        <v>33702</v>
      </c>
      <c r="D101" s="31">
        <f>+'Comparativo Mercaderias por mes'!D58</f>
        <v>19904</v>
      </c>
      <c r="E101" s="31">
        <f>+'Comparativo Mercaderias por mes'!E58</f>
        <v>60088</v>
      </c>
      <c r="F101" s="31">
        <f>+'Comparativo Mercaderias por mes'!F58</f>
        <v>26377</v>
      </c>
      <c r="G101" s="31">
        <f>+'Comparativo Mercaderias por mes'!G58</f>
        <v>41291</v>
      </c>
      <c r="H101" s="31">
        <f>+'Comparativo Mercaderias por mes'!H58</f>
        <v>46542</v>
      </c>
      <c r="I101" s="31">
        <f>+'Comparativo Mercaderias por mes'!I58</f>
        <v>66737</v>
      </c>
      <c r="J101" s="31">
        <f>+'Comparativo Mercaderias por mes'!J58</f>
        <v>56065</v>
      </c>
      <c r="K101" s="31">
        <f>+'Comparativo Mercaderias por mes'!K58</f>
        <v>50310</v>
      </c>
      <c r="L101" s="31">
        <f>+'Comparativo Mercaderias por mes'!L58</f>
        <v>33031</v>
      </c>
      <c r="M101" s="45">
        <f>+'Comparativo Mercaderias por mes'!M58</f>
        <v>44441</v>
      </c>
      <c r="N101" s="48">
        <f t="shared" si="6"/>
        <v>527888</v>
      </c>
    </row>
    <row r="127" spans="1:14" ht="19.5" thickBot="1" x14ac:dyDescent="0.35">
      <c r="A127" s="52" t="s">
        <v>24</v>
      </c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</row>
    <row r="128" spans="1:14" ht="15.75" thickBot="1" x14ac:dyDescent="0.3">
      <c r="A128" s="12" t="s">
        <v>28</v>
      </c>
      <c r="B128" s="4" t="s">
        <v>6</v>
      </c>
      <c r="C128" s="4" t="s">
        <v>7</v>
      </c>
      <c r="D128" s="4" t="s">
        <v>8</v>
      </c>
      <c r="E128" s="4" t="s">
        <v>9</v>
      </c>
      <c r="F128" s="4" t="s">
        <v>10</v>
      </c>
      <c r="G128" s="4" t="s">
        <v>11</v>
      </c>
      <c r="H128" s="4" t="s">
        <v>12</v>
      </c>
      <c r="I128" s="4" t="s">
        <v>13</v>
      </c>
      <c r="J128" s="4" t="s">
        <v>14</v>
      </c>
      <c r="K128" s="4" t="s">
        <v>15</v>
      </c>
      <c r="L128" s="4" t="s">
        <v>16</v>
      </c>
      <c r="M128" s="4" t="s">
        <v>17</v>
      </c>
      <c r="N128" s="42" t="s">
        <v>5</v>
      </c>
    </row>
    <row r="129" spans="1:14" x14ac:dyDescent="0.25">
      <c r="A129" s="20">
        <f t="shared" ref="A129:A134" si="7">+A3</f>
        <v>2020</v>
      </c>
      <c r="B129" s="23">
        <f>+'Comparativo Mercaderias por mes'!B4</f>
        <v>80210</v>
      </c>
      <c r="C129" s="24">
        <f>+'Comparativo Mercaderias por mes'!C4</f>
        <v>69665</v>
      </c>
      <c r="D129" s="24">
        <f>+'Comparativo Mercaderias por mes'!D4</f>
        <v>128070</v>
      </c>
      <c r="E129" s="24">
        <f>+'Comparativo Mercaderias por mes'!E4</f>
        <v>40313</v>
      </c>
      <c r="F129" s="24">
        <f>+'Comparativo Mercaderias por mes'!F4</f>
        <v>28195</v>
      </c>
      <c r="G129" s="24">
        <f>+'Comparativo Mercaderias por mes'!G4</f>
        <v>68933</v>
      </c>
      <c r="H129" s="24">
        <f>+'Comparativo Mercaderias por mes'!H4</f>
        <v>57680</v>
      </c>
      <c r="I129" s="24">
        <f>+'Comparativo Mercaderias por mes'!I4</f>
        <v>50640</v>
      </c>
      <c r="J129" s="24">
        <f>+'Comparativo Mercaderias por mes'!J4</f>
        <v>3719</v>
      </c>
      <c r="K129" s="24">
        <f>+'Comparativo Mercaderias por mes'!K4</f>
        <v>116411</v>
      </c>
      <c r="L129" s="24">
        <f>+'Comparativo Mercaderias por mes'!L4</f>
        <v>1978</v>
      </c>
      <c r="M129" s="43">
        <f>+'Comparativo Mercaderias por mes'!M4</f>
        <v>63439</v>
      </c>
      <c r="N129" s="46">
        <f t="shared" ref="N129:N134" si="8">SUM(B129:M129)</f>
        <v>709253</v>
      </c>
    </row>
    <row r="130" spans="1:14" x14ac:dyDescent="0.25">
      <c r="A130" s="21">
        <f t="shared" si="7"/>
        <v>2021</v>
      </c>
      <c r="B130" s="28">
        <f>+'Comparativo Mercaderias por mes'!B15</f>
        <v>54959</v>
      </c>
      <c r="C130" s="9">
        <f>+'Comparativo Mercaderias por mes'!C15</f>
        <v>56186</v>
      </c>
      <c r="D130" s="9">
        <f>+'Comparativo Mercaderias por mes'!D15</f>
        <v>50403</v>
      </c>
      <c r="E130" s="9">
        <f>+'Comparativo Mercaderias por mes'!E15</f>
        <v>67479</v>
      </c>
      <c r="F130" s="9">
        <f>+'Comparativo Mercaderias por mes'!F15</f>
        <v>55089</v>
      </c>
      <c r="G130" s="9">
        <f>+'Comparativo Mercaderias por mes'!G15</f>
        <v>58125</v>
      </c>
      <c r="H130" s="9">
        <f>+'Comparativo Mercaderias por mes'!H15</f>
        <v>55249</v>
      </c>
      <c r="I130" s="9">
        <f>+'Comparativo Mercaderias por mes'!I15</f>
        <v>60797</v>
      </c>
      <c r="J130" s="9">
        <f>+'Comparativo Mercaderias por mes'!J15</f>
        <v>6721</v>
      </c>
      <c r="K130" s="9">
        <f>+'Comparativo Mercaderias por mes'!K15</f>
        <v>122505</v>
      </c>
      <c r="L130" s="9">
        <f>+'Comparativo Mercaderias por mes'!L15</f>
        <v>64950</v>
      </c>
      <c r="M130" s="44">
        <f>+'Comparativo Mercaderias por mes'!M15</f>
        <v>51559</v>
      </c>
      <c r="N130" s="47">
        <f t="shared" si="8"/>
        <v>704022</v>
      </c>
    </row>
    <row r="131" spans="1:14" x14ac:dyDescent="0.25">
      <c r="A131" s="21">
        <f t="shared" si="7"/>
        <v>2022</v>
      </c>
      <c r="B131" s="28">
        <f>+'Comparativo Mercaderias por mes'!B26</f>
        <v>59004</v>
      </c>
      <c r="C131" s="9">
        <f>+'Comparativo Mercaderias por mes'!C26</f>
        <v>50673</v>
      </c>
      <c r="D131" s="9">
        <f>+'Comparativo Mercaderias por mes'!D26</f>
        <v>59563</v>
      </c>
      <c r="E131" s="9">
        <f>+'Comparativo Mercaderias por mes'!E26</f>
        <v>56350</v>
      </c>
      <c r="F131" s="9">
        <f>+'Comparativo Mercaderias por mes'!F26</f>
        <v>115516</v>
      </c>
      <c r="G131" s="9">
        <f>+'Comparativo Mercaderias por mes'!G26</f>
        <v>57592</v>
      </c>
      <c r="H131" s="9">
        <f>+'Comparativo Mercaderias por mes'!H26</f>
        <v>48700</v>
      </c>
      <c r="I131" s="9">
        <f>+'Comparativo Mercaderias por mes'!I26</f>
        <v>115239</v>
      </c>
      <c r="J131" s="9">
        <f>+'Comparativo Mercaderias por mes'!J26</f>
        <v>60603</v>
      </c>
      <c r="K131" s="9">
        <f>+'Comparativo Mercaderias por mes'!K26</f>
        <v>55671</v>
      </c>
      <c r="L131" s="9">
        <f>+'Comparativo Mercaderias por mes'!L26</f>
        <v>61434</v>
      </c>
      <c r="M131" s="44">
        <f>+'Comparativo Mercaderias por mes'!M26</f>
        <v>113093</v>
      </c>
      <c r="N131" s="47">
        <f t="shared" si="8"/>
        <v>853438</v>
      </c>
    </row>
    <row r="132" spans="1:14" x14ac:dyDescent="0.25">
      <c r="A132" s="21">
        <f t="shared" si="7"/>
        <v>2023</v>
      </c>
      <c r="B132" s="28">
        <f>+'Comparativo Mercaderias por mes'!B37</f>
        <v>109412</v>
      </c>
      <c r="C132" s="9">
        <f>+'Comparativo Mercaderias por mes'!C37</f>
        <v>6214</v>
      </c>
      <c r="D132" s="9">
        <f>+'Comparativo Mercaderias por mes'!D37</f>
        <v>62077</v>
      </c>
      <c r="E132" s="9">
        <f>+'Comparativo Mercaderias por mes'!E37</f>
        <v>66743</v>
      </c>
      <c r="F132" s="9">
        <f>+'Comparativo Mercaderias por mes'!F37</f>
        <v>105767</v>
      </c>
      <c r="G132" s="9">
        <f>+'Comparativo Mercaderias por mes'!G37</f>
        <v>3827</v>
      </c>
      <c r="H132" s="9">
        <f>+'Comparativo Mercaderias por mes'!H37</f>
        <v>115237</v>
      </c>
      <c r="I132" s="9">
        <f>+'Comparativo Mercaderias por mes'!I37</f>
        <v>64419</v>
      </c>
      <c r="J132" s="9">
        <f>+'Comparativo Mercaderias por mes'!J37</f>
        <v>69974</v>
      </c>
      <c r="K132" s="9">
        <f>+'Comparativo Mercaderias por mes'!K37</f>
        <v>55639</v>
      </c>
      <c r="L132" s="9">
        <f>+'Comparativo Mercaderias por mes'!L37</f>
        <v>115200</v>
      </c>
      <c r="M132" s="44">
        <f>+'Comparativo Mercaderias por mes'!M37</f>
        <v>54772</v>
      </c>
      <c r="N132" s="47">
        <f t="shared" si="8"/>
        <v>829281</v>
      </c>
    </row>
    <row r="133" spans="1:14" x14ac:dyDescent="0.25">
      <c r="A133" s="21">
        <f t="shared" si="7"/>
        <v>2024</v>
      </c>
      <c r="B133" s="28">
        <f>+'Comparativo Mercaderias por mes'!B48</f>
        <v>65331</v>
      </c>
      <c r="C133" s="9">
        <f>+'Comparativo Mercaderias por mes'!C48</f>
        <v>110535</v>
      </c>
      <c r="D133" s="9">
        <f>+'Comparativo Mercaderias por mes'!D48</f>
        <v>9433</v>
      </c>
      <c r="E133" s="9">
        <f>+'Comparativo Mercaderias por mes'!E48</f>
        <v>53613</v>
      </c>
      <c r="F133" s="9">
        <f>+'Comparativo Mercaderias por mes'!F48</f>
        <v>61608</v>
      </c>
      <c r="G133" s="9">
        <f>+'Comparativo Mercaderias por mes'!G48</f>
        <v>62819</v>
      </c>
      <c r="H133" s="9">
        <f>+'Comparativo Mercaderias por mes'!H48</f>
        <v>62965</v>
      </c>
      <c r="I133" s="9">
        <f>+'Comparativo Mercaderias por mes'!I48</f>
        <v>53481</v>
      </c>
      <c r="J133" s="9">
        <f>+'Comparativo Mercaderias por mes'!J48</f>
        <v>109604</v>
      </c>
      <c r="K133" s="9">
        <f>+'Comparativo Mercaderias por mes'!K48</f>
        <v>61594</v>
      </c>
      <c r="L133" s="9">
        <f>+'Comparativo Mercaderias por mes'!L48</f>
        <v>62685</v>
      </c>
      <c r="M133" s="44">
        <f>+'Comparativo Mercaderias por mes'!M48</f>
        <v>120432</v>
      </c>
      <c r="N133" s="47">
        <f t="shared" si="8"/>
        <v>834100</v>
      </c>
    </row>
    <row r="134" spans="1:14" ht="15.75" thickBot="1" x14ac:dyDescent="0.3">
      <c r="A134" s="22">
        <f t="shared" si="7"/>
        <v>2025</v>
      </c>
      <c r="B134" s="30">
        <f>+'Comparativo Mercaderias por mes'!B59</f>
        <v>52188</v>
      </c>
      <c r="C134" s="31">
        <f>+'Comparativo Mercaderias por mes'!C59</f>
        <v>65930</v>
      </c>
      <c r="D134" s="31">
        <f>+'Comparativo Mercaderias por mes'!D59</f>
        <v>63740</v>
      </c>
      <c r="E134" s="31">
        <f>+'Comparativo Mercaderias por mes'!E59</f>
        <v>109390</v>
      </c>
      <c r="F134" s="31">
        <f>+'Comparativo Mercaderias por mes'!F59</f>
        <v>51434</v>
      </c>
      <c r="G134" s="31">
        <f>+'Comparativo Mercaderias por mes'!G59</f>
        <v>66583</v>
      </c>
      <c r="H134" s="31">
        <f>+'Comparativo Mercaderias por mes'!H59</f>
        <v>66760</v>
      </c>
      <c r="I134" s="31">
        <f>+'Comparativo Mercaderias por mes'!I59</f>
        <v>120636</v>
      </c>
      <c r="J134" s="31">
        <f>+'Comparativo Mercaderias por mes'!J59</f>
        <v>119377</v>
      </c>
      <c r="K134" s="31">
        <f>+'Comparativo Mercaderias por mes'!K59</f>
        <v>49746</v>
      </c>
      <c r="L134" s="31">
        <f>+'Comparativo Mercaderias por mes'!L59</f>
        <v>59481</v>
      </c>
      <c r="M134" s="45">
        <f>+'Comparativo Mercaderias por mes'!M59</f>
        <v>121618</v>
      </c>
      <c r="N134" s="48">
        <f t="shared" si="8"/>
        <v>946883</v>
      </c>
    </row>
    <row r="162" spans="1:14" ht="19.5" thickBot="1" x14ac:dyDescent="0.35">
      <c r="A162" s="52" t="s">
        <v>23</v>
      </c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</row>
    <row r="163" spans="1:14" ht="15.75" thickBot="1" x14ac:dyDescent="0.3">
      <c r="A163" s="12" t="s">
        <v>28</v>
      </c>
      <c r="B163" s="4" t="s">
        <v>6</v>
      </c>
      <c r="C163" s="4" t="s">
        <v>7</v>
      </c>
      <c r="D163" s="4" t="s">
        <v>8</v>
      </c>
      <c r="E163" s="4" t="s">
        <v>9</v>
      </c>
      <c r="F163" s="4" t="s">
        <v>10</v>
      </c>
      <c r="G163" s="4" t="s">
        <v>11</v>
      </c>
      <c r="H163" s="4" t="s">
        <v>12</v>
      </c>
      <c r="I163" s="4" t="s">
        <v>13</v>
      </c>
      <c r="J163" s="4" t="s">
        <v>14</v>
      </c>
      <c r="K163" s="4" t="s">
        <v>15</v>
      </c>
      <c r="L163" s="4" t="s">
        <v>16</v>
      </c>
      <c r="M163" s="4" t="s">
        <v>17</v>
      </c>
      <c r="N163" s="42" t="s">
        <v>5</v>
      </c>
    </row>
    <row r="164" spans="1:14" x14ac:dyDescent="0.25">
      <c r="A164" s="20">
        <f t="shared" ref="A164:A169" si="9">+A3</f>
        <v>2020</v>
      </c>
      <c r="B164" s="23">
        <f>+'Comparativo Mercaderias por mes'!B5</f>
        <v>2869</v>
      </c>
      <c r="C164" s="24">
        <f>+'Comparativo Mercaderias por mes'!C5</f>
        <v>10161</v>
      </c>
      <c r="D164" s="24">
        <f>+'Comparativo Mercaderias por mes'!D5</f>
        <v>1743</v>
      </c>
      <c r="E164" s="24">
        <f>+'Comparativo Mercaderias por mes'!E5</f>
        <v>9867</v>
      </c>
      <c r="F164" s="24">
        <f>+'Comparativo Mercaderias por mes'!F5</f>
        <v>5642</v>
      </c>
      <c r="G164" s="24">
        <f>+'Comparativo Mercaderias por mes'!G5</f>
        <v>3886</v>
      </c>
      <c r="H164" s="24">
        <f>+'Comparativo Mercaderias por mes'!H5</f>
        <v>24624</v>
      </c>
      <c r="I164" s="24">
        <f>+'Comparativo Mercaderias por mes'!I5</f>
        <v>23948</v>
      </c>
      <c r="J164" s="24">
        <f>+'Comparativo Mercaderias por mes'!J5</f>
        <v>32409</v>
      </c>
      <c r="K164" s="24">
        <f>+'Comparativo Mercaderias por mes'!K5</f>
        <v>9024</v>
      </c>
      <c r="L164" s="24">
        <f>+'Comparativo Mercaderias por mes'!L5</f>
        <v>17257</v>
      </c>
      <c r="M164" s="43">
        <f>+'Comparativo Mercaderias por mes'!M5</f>
        <v>1700</v>
      </c>
      <c r="N164" s="46">
        <f t="shared" ref="N164:N169" si="10">SUM(B164:M164)</f>
        <v>143130</v>
      </c>
    </row>
    <row r="165" spans="1:14" x14ac:dyDescent="0.25">
      <c r="A165" s="21">
        <f t="shared" si="9"/>
        <v>2021</v>
      </c>
      <c r="B165" s="28">
        <f>+'Comparativo Mercaderias por mes'!B16</f>
        <v>17438</v>
      </c>
      <c r="C165" s="9">
        <f>+'Comparativo Mercaderias por mes'!C16</f>
        <v>22441</v>
      </c>
      <c r="D165" s="9">
        <f>+'Comparativo Mercaderias por mes'!D16</f>
        <v>23569</v>
      </c>
      <c r="E165" s="9">
        <f>+'Comparativo Mercaderias por mes'!E16</f>
        <v>7812</v>
      </c>
      <c r="F165" s="9">
        <f>+'Comparativo Mercaderias por mes'!F16</f>
        <v>24345</v>
      </c>
      <c r="G165" s="9">
        <f>+'Comparativo Mercaderias por mes'!G16</f>
        <v>26404</v>
      </c>
      <c r="H165" s="9">
        <f>+'Comparativo Mercaderias por mes'!H16</f>
        <v>39578</v>
      </c>
      <c r="I165" s="9">
        <f>+'Comparativo Mercaderias por mes'!I16</f>
        <v>20202</v>
      </c>
      <c r="J165" s="9">
        <f>+'Comparativo Mercaderias por mes'!J16</f>
        <v>27219</v>
      </c>
      <c r="K165" s="9">
        <f>+'Comparativo Mercaderias por mes'!K16</f>
        <v>20436</v>
      </c>
      <c r="L165" s="9">
        <f>+'Comparativo Mercaderias por mes'!L16</f>
        <v>18396</v>
      </c>
      <c r="M165" s="44">
        <f>+'Comparativo Mercaderias por mes'!M16</f>
        <v>18336</v>
      </c>
      <c r="N165" s="47">
        <f t="shared" si="10"/>
        <v>266176</v>
      </c>
    </row>
    <row r="166" spans="1:14" x14ac:dyDescent="0.25">
      <c r="A166" s="21">
        <f t="shared" si="9"/>
        <v>2022</v>
      </c>
      <c r="B166" s="28">
        <f>+'Comparativo Mercaderias por mes'!B27</f>
        <v>16464</v>
      </c>
      <c r="C166" s="9">
        <f>+'Comparativo Mercaderias por mes'!C27</f>
        <v>27596</v>
      </c>
      <c r="D166" s="9">
        <f>+'Comparativo Mercaderias por mes'!D27</f>
        <v>21533</v>
      </c>
      <c r="E166" s="9">
        <f>+'Comparativo Mercaderias por mes'!E27</f>
        <v>43433</v>
      </c>
      <c r="F166" s="9">
        <f>+'Comparativo Mercaderias por mes'!F27</f>
        <v>6432</v>
      </c>
      <c r="G166" s="9">
        <f>+'Comparativo Mercaderias por mes'!G27</f>
        <v>26036</v>
      </c>
      <c r="H166" s="9">
        <f>+'Comparativo Mercaderias por mes'!H27</f>
        <v>57873</v>
      </c>
      <c r="I166" s="9">
        <f>+'Comparativo Mercaderias por mes'!I27</f>
        <v>33644</v>
      </c>
      <c r="J166" s="9">
        <f>+'Comparativo Mercaderias por mes'!J27</f>
        <v>9435</v>
      </c>
      <c r="K166" s="9">
        <f>+'Comparativo Mercaderias por mes'!K27</f>
        <v>21197</v>
      </c>
      <c r="L166" s="9">
        <f>+'Comparativo Mercaderias por mes'!L27</f>
        <v>20265</v>
      </c>
      <c r="M166" s="44">
        <f>+'Comparativo Mercaderias por mes'!M27</f>
        <v>13676</v>
      </c>
      <c r="N166" s="47">
        <f t="shared" si="10"/>
        <v>297584</v>
      </c>
    </row>
    <row r="167" spans="1:14" x14ac:dyDescent="0.25">
      <c r="A167" s="21">
        <f t="shared" si="9"/>
        <v>2023</v>
      </c>
      <c r="B167" s="28">
        <f>+'Comparativo Mercaderias por mes'!B38</f>
        <v>26258</v>
      </c>
      <c r="C167" s="9">
        <f>+'Comparativo Mercaderias por mes'!C38</f>
        <v>21308</v>
      </c>
      <c r="D167" s="9">
        <f>+'Comparativo Mercaderias por mes'!D38</f>
        <v>22487</v>
      </c>
      <c r="E167" s="9">
        <f>+'Comparativo Mercaderias por mes'!E38</f>
        <v>17062</v>
      </c>
      <c r="F167" s="9">
        <f>+'Comparativo Mercaderias por mes'!F38</f>
        <v>20380</v>
      </c>
      <c r="G167" s="9">
        <f>+'Comparativo Mercaderias por mes'!G38</f>
        <v>25771</v>
      </c>
      <c r="H167" s="9">
        <f>+'Comparativo Mercaderias por mes'!H38</f>
        <v>40259</v>
      </c>
      <c r="I167" s="9">
        <f>+'Comparativo Mercaderias por mes'!I38</f>
        <v>33664</v>
      </c>
      <c r="J167" s="9">
        <f>+'Comparativo Mercaderias por mes'!J38</f>
        <v>15711</v>
      </c>
      <c r="K167" s="9">
        <f>+'Comparativo Mercaderias por mes'!K38</f>
        <v>18983</v>
      </c>
      <c r="L167" s="9">
        <f>+'Comparativo Mercaderias por mes'!L38</f>
        <v>14343</v>
      </c>
      <c r="M167" s="44">
        <f>+'Comparativo Mercaderias por mes'!M38</f>
        <v>13674</v>
      </c>
      <c r="N167" s="47">
        <f t="shared" si="10"/>
        <v>269900</v>
      </c>
    </row>
    <row r="168" spans="1:14" x14ac:dyDescent="0.25">
      <c r="A168" s="21">
        <f t="shared" si="9"/>
        <v>2024</v>
      </c>
      <c r="B168" s="28">
        <f>+'Comparativo Mercaderias por mes'!B49</f>
        <v>16700</v>
      </c>
      <c r="C168" s="9">
        <f>+'Comparativo Mercaderias por mes'!C49</f>
        <v>11565</v>
      </c>
      <c r="D168" s="9">
        <f>+'Comparativo Mercaderias por mes'!D49</f>
        <v>23074</v>
      </c>
      <c r="E168" s="9">
        <f>+'Comparativo Mercaderias por mes'!E49</f>
        <v>25028</v>
      </c>
      <c r="F168" s="9">
        <f>+'Comparativo Mercaderias por mes'!F49</f>
        <v>17872</v>
      </c>
      <c r="G168" s="9">
        <f>+'Comparativo Mercaderias por mes'!G49</f>
        <v>24614</v>
      </c>
      <c r="H168" s="9">
        <f>+'Comparativo Mercaderias por mes'!H49</f>
        <v>53127</v>
      </c>
      <c r="I168" s="9">
        <f>+'Comparativo Mercaderias por mes'!I49</f>
        <v>55300</v>
      </c>
      <c r="J168" s="9">
        <f>+'Comparativo Mercaderias por mes'!J49</f>
        <v>19286</v>
      </c>
      <c r="K168" s="9">
        <f>+'Comparativo Mercaderias por mes'!K49</f>
        <v>1727</v>
      </c>
      <c r="L168" s="9">
        <f>+'Comparativo Mercaderias por mes'!L49</f>
        <v>31820</v>
      </c>
      <c r="M168" s="44">
        <f>+'Comparativo Mercaderias por mes'!M49</f>
        <v>13407</v>
      </c>
      <c r="N168" s="47">
        <f t="shared" si="10"/>
        <v>293520</v>
      </c>
    </row>
    <row r="169" spans="1:14" ht="15.75" thickBot="1" x14ac:dyDescent="0.3">
      <c r="A169" s="22">
        <f t="shared" si="9"/>
        <v>2025</v>
      </c>
      <c r="B169" s="30">
        <f>+'Comparativo Mercaderias por mes'!B60</f>
        <v>21319</v>
      </c>
      <c r="C169" s="31">
        <f>+'Comparativo Mercaderias por mes'!C60</f>
        <v>30546</v>
      </c>
      <c r="D169" s="31">
        <f>+'Comparativo Mercaderias por mes'!D60</f>
        <v>25098</v>
      </c>
      <c r="E169" s="31">
        <f>+'Comparativo Mercaderias por mes'!E60</f>
        <v>26315</v>
      </c>
      <c r="F169" s="31">
        <f>+'Comparativo Mercaderias por mes'!F60</f>
        <v>23407</v>
      </c>
      <c r="G169" s="31">
        <f>+'Comparativo Mercaderias por mes'!G60</f>
        <v>15488</v>
      </c>
      <c r="H169" s="31">
        <f>+'Comparativo Mercaderias por mes'!H60</f>
        <v>1985</v>
      </c>
      <c r="I169" s="31">
        <f>+'Comparativo Mercaderias por mes'!I60</f>
        <v>53434</v>
      </c>
      <c r="J169" s="31">
        <f>+'Comparativo Mercaderias por mes'!J60</f>
        <v>35300</v>
      </c>
      <c r="K169" s="31">
        <f>+'Comparativo Mercaderias por mes'!K60</f>
        <v>17045</v>
      </c>
      <c r="L169" s="31">
        <f>+'Comparativo Mercaderias por mes'!L60</f>
        <v>17248</v>
      </c>
      <c r="M169" s="45">
        <f>+'Comparativo Mercaderias por mes'!M60</f>
        <v>15505</v>
      </c>
      <c r="N169" s="48">
        <f t="shared" si="10"/>
        <v>282690</v>
      </c>
    </row>
    <row r="197" spans="1:14" ht="19.5" thickBot="1" x14ac:dyDescent="0.35">
      <c r="A197" s="52" t="s">
        <v>27</v>
      </c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</row>
    <row r="198" spans="1:14" ht="15.75" thickBot="1" x14ac:dyDescent="0.3">
      <c r="A198" s="12" t="s">
        <v>28</v>
      </c>
      <c r="B198" s="4" t="s">
        <v>6</v>
      </c>
      <c r="C198" s="4" t="s">
        <v>7</v>
      </c>
      <c r="D198" s="4" t="s">
        <v>8</v>
      </c>
      <c r="E198" s="4" t="s">
        <v>9</v>
      </c>
      <c r="F198" s="4" t="s">
        <v>10</v>
      </c>
      <c r="G198" s="4" t="s">
        <v>11</v>
      </c>
      <c r="H198" s="4" t="s">
        <v>12</v>
      </c>
      <c r="I198" s="4" t="s">
        <v>13</v>
      </c>
      <c r="J198" s="4" t="s">
        <v>14</v>
      </c>
      <c r="K198" s="4" t="s">
        <v>15</v>
      </c>
      <c r="L198" s="4" t="s">
        <v>16</v>
      </c>
      <c r="M198" s="4" t="s">
        <v>17</v>
      </c>
      <c r="N198" s="42" t="s">
        <v>5</v>
      </c>
    </row>
    <row r="199" spans="1:14" x14ac:dyDescent="0.25">
      <c r="A199" s="20">
        <f t="shared" ref="A199:A204" si="11">+A3</f>
        <v>2020</v>
      </c>
      <c r="B199" s="23">
        <f>+'Comparativo Mercaderias por mes'!B6</f>
        <v>1687</v>
      </c>
      <c r="C199" s="24">
        <f>+'Comparativo Mercaderias por mes'!C6</f>
        <v>3357</v>
      </c>
      <c r="D199" s="24">
        <f>+'Comparativo Mercaderias por mes'!D6</f>
        <v>963</v>
      </c>
      <c r="E199" s="24">
        <f>+'Comparativo Mercaderias por mes'!E6</f>
        <v>2714</v>
      </c>
      <c r="F199" s="24">
        <f>+'Comparativo Mercaderias por mes'!F6</f>
        <v>1862</v>
      </c>
      <c r="G199" s="24">
        <f>+'Comparativo Mercaderias por mes'!G6</f>
        <v>1485</v>
      </c>
      <c r="H199" s="24">
        <f>+'Comparativo Mercaderias por mes'!H6</f>
        <v>2577</v>
      </c>
      <c r="I199" s="24">
        <f>+'Comparativo Mercaderias por mes'!I6</f>
        <v>6626</v>
      </c>
      <c r="J199" s="24">
        <f>+'Comparativo Mercaderias por mes'!J6</f>
        <v>5452</v>
      </c>
      <c r="K199" s="24">
        <f>+'Comparativo Mercaderias por mes'!K6</f>
        <v>3124</v>
      </c>
      <c r="L199" s="24">
        <f>+'Comparativo Mercaderias por mes'!L6</f>
        <v>165</v>
      </c>
      <c r="M199" s="43">
        <f>+'Comparativo Mercaderias por mes'!M6</f>
        <v>483</v>
      </c>
      <c r="N199" s="46">
        <f t="shared" ref="N199:N204" si="12">SUM(B199:M199)</f>
        <v>30495</v>
      </c>
    </row>
    <row r="200" spans="1:14" x14ac:dyDescent="0.25">
      <c r="A200" s="21">
        <f t="shared" si="11"/>
        <v>2021</v>
      </c>
      <c r="B200" s="28">
        <f>+'Comparativo Mercaderias por mes'!B17</f>
        <v>891</v>
      </c>
      <c r="C200" s="9">
        <f>+'Comparativo Mercaderias por mes'!C17</f>
        <v>1391</v>
      </c>
      <c r="D200" s="9">
        <f>+'Comparativo Mercaderias por mes'!D17</f>
        <v>2460</v>
      </c>
      <c r="E200" s="9">
        <f>+'Comparativo Mercaderias por mes'!E17</f>
        <v>2521</v>
      </c>
      <c r="F200" s="9">
        <f>+'Comparativo Mercaderias por mes'!F17</f>
        <v>4475</v>
      </c>
      <c r="G200" s="9">
        <f>+'Comparativo Mercaderias por mes'!G17</f>
        <v>4924</v>
      </c>
      <c r="H200" s="9">
        <f>+'Comparativo Mercaderias por mes'!H17</f>
        <v>7668</v>
      </c>
      <c r="I200" s="9">
        <f>+'Comparativo Mercaderias por mes'!I17</f>
        <v>7642</v>
      </c>
      <c r="J200" s="9">
        <f>+'Comparativo Mercaderias por mes'!J17</f>
        <v>6166</v>
      </c>
      <c r="K200" s="9">
        <f>+'Comparativo Mercaderias por mes'!K17</f>
        <v>1211</v>
      </c>
      <c r="L200" s="9">
        <f>+'Comparativo Mercaderias por mes'!L17</f>
        <v>368</v>
      </c>
      <c r="M200" s="44">
        <f>+'Comparativo Mercaderias por mes'!M17</f>
        <v>355</v>
      </c>
      <c r="N200" s="47">
        <f t="shared" si="12"/>
        <v>40072</v>
      </c>
    </row>
    <row r="201" spans="1:14" x14ac:dyDescent="0.25">
      <c r="A201" s="21">
        <f t="shared" si="11"/>
        <v>2022</v>
      </c>
      <c r="B201" s="28">
        <f>+'Comparativo Mercaderias por mes'!B28</f>
        <v>493</v>
      </c>
      <c r="C201" s="9">
        <f>+'Comparativo Mercaderias por mes'!C28</f>
        <v>2201</v>
      </c>
      <c r="D201" s="9">
        <f>+'Comparativo Mercaderias por mes'!D28</f>
        <v>3015</v>
      </c>
      <c r="E201" s="9">
        <f>+'Comparativo Mercaderias por mes'!E28</f>
        <v>3671</v>
      </c>
      <c r="F201" s="9">
        <f>+'Comparativo Mercaderias por mes'!F28</f>
        <v>1868</v>
      </c>
      <c r="G201" s="9">
        <f>+'Comparativo Mercaderias por mes'!G28</f>
        <v>4149</v>
      </c>
      <c r="H201" s="9">
        <f>+'Comparativo Mercaderias por mes'!H28</f>
        <v>6954</v>
      </c>
      <c r="I201" s="9">
        <f>+'Comparativo Mercaderias por mes'!I28</f>
        <v>5749</v>
      </c>
      <c r="J201" s="9">
        <f>+'Comparativo Mercaderias por mes'!J28</f>
        <v>3674</v>
      </c>
      <c r="K201" s="9">
        <f>+'Comparativo Mercaderias por mes'!K28</f>
        <v>1150</v>
      </c>
      <c r="L201" s="9">
        <f>+'Comparativo Mercaderias por mes'!L28</f>
        <v>822</v>
      </c>
      <c r="M201" s="44">
        <f>+'Comparativo Mercaderias por mes'!M28</f>
        <v>267</v>
      </c>
      <c r="N201" s="47">
        <f t="shared" si="12"/>
        <v>34013</v>
      </c>
    </row>
    <row r="202" spans="1:14" x14ac:dyDescent="0.25">
      <c r="A202" s="21">
        <f t="shared" si="11"/>
        <v>2023</v>
      </c>
      <c r="B202" s="28">
        <f>+'Comparativo Mercaderias por mes'!B39</f>
        <v>2311</v>
      </c>
      <c r="C202" s="9">
        <f>+'Comparativo Mercaderias por mes'!C39</f>
        <v>2111</v>
      </c>
      <c r="D202" s="9">
        <f>+'Comparativo Mercaderias por mes'!D39</f>
        <v>1644</v>
      </c>
      <c r="E202" s="9">
        <f>+'Comparativo Mercaderias por mes'!E39</f>
        <v>1709</v>
      </c>
      <c r="F202" s="9">
        <f>+'Comparativo Mercaderias por mes'!F39</f>
        <v>2235</v>
      </c>
      <c r="G202" s="9">
        <f>+'Comparativo Mercaderias por mes'!G39</f>
        <v>3715</v>
      </c>
      <c r="H202" s="9">
        <f>+'Comparativo Mercaderias por mes'!H39</f>
        <v>7310</v>
      </c>
      <c r="I202" s="9">
        <f>+'Comparativo Mercaderias por mes'!I39</f>
        <v>5923</v>
      </c>
      <c r="J202" s="9">
        <f>+'Comparativo Mercaderias por mes'!J39</f>
        <v>6005</v>
      </c>
      <c r="K202" s="9">
        <f>+'Comparativo Mercaderias por mes'!K39</f>
        <v>1426</v>
      </c>
      <c r="L202" s="9">
        <f>+'Comparativo Mercaderias por mes'!L39</f>
        <v>258</v>
      </c>
      <c r="M202" s="44">
        <f>+'Comparativo Mercaderias por mes'!M39</f>
        <v>204</v>
      </c>
      <c r="N202" s="47">
        <f t="shared" si="12"/>
        <v>34851</v>
      </c>
    </row>
    <row r="203" spans="1:14" x14ac:dyDescent="0.25">
      <c r="A203" s="21">
        <f t="shared" si="11"/>
        <v>2024</v>
      </c>
      <c r="B203" s="28">
        <f>+'Comparativo Mercaderias por mes'!B50</f>
        <v>1022</v>
      </c>
      <c r="C203" s="9">
        <f>+'Comparativo Mercaderias por mes'!C50</f>
        <v>1506</v>
      </c>
      <c r="D203" s="9">
        <f>+'Comparativo Mercaderias por mes'!D50</f>
        <v>2926</v>
      </c>
      <c r="E203" s="9">
        <f>+'Comparativo Mercaderias por mes'!E50</f>
        <v>4831</v>
      </c>
      <c r="F203" s="9">
        <f>+'Comparativo Mercaderias por mes'!F50</f>
        <v>2112</v>
      </c>
      <c r="G203" s="9">
        <f>+'Comparativo Mercaderias por mes'!G50</f>
        <v>7044</v>
      </c>
      <c r="H203" s="9">
        <f>+'Comparativo Mercaderias por mes'!H50</f>
        <v>8905</v>
      </c>
      <c r="I203" s="9">
        <f>+'Comparativo Mercaderias por mes'!I50</f>
        <v>8250</v>
      </c>
      <c r="J203" s="9">
        <f>+'Comparativo Mercaderias por mes'!J50</f>
        <v>2920</v>
      </c>
      <c r="K203" s="9">
        <f>+'Comparativo Mercaderias por mes'!K50</f>
        <v>265</v>
      </c>
      <c r="L203" s="9">
        <f>+'Comparativo Mercaderias por mes'!L50</f>
        <v>428</v>
      </c>
      <c r="M203" s="44">
        <f>+'Comparativo Mercaderias por mes'!M50</f>
        <v>0</v>
      </c>
      <c r="N203" s="47">
        <f t="shared" si="12"/>
        <v>40209</v>
      </c>
    </row>
    <row r="204" spans="1:14" ht="15.75" thickBot="1" x14ac:dyDescent="0.3">
      <c r="A204" s="22">
        <f t="shared" si="11"/>
        <v>2025</v>
      </c>
      <c r="B204" s="30">
        <f>+'Comparativo Mercaderias por mes'!B61</f>
        <v>1675</v>
      </c>
      <c r="C204" s="31">
        <f>+'Comparativo Mercaderias por mes'!C61</f>
        <v>3760</v>
      </c>
      <c r="D204" s="31">
        <f>+'Comparativo Mercaderias por mes'!D61</f>
        <v>2988</v>
      </c>
      <c r="E204" s="31">
        <f>+'Comparativo Mercaderias por mes'!E61</f>
        <v>3129</v>
      </c>
      <c r="F204" s="31">
        <f>+'Comparativo Mercaderias por mes'!F61</f>
        <v>1971</v>
      </c>
      <c r="G204" s="31">
        <f>+'Comparativo Mercaderias por mes'!G61</f>
        <v>460</v>
      </c>
      <c r="H204" s="31">
        <f>+'Comparativo Mercaderias por mes'!H61</f>
        <v>533</v>
      </c>
      <c r="I204" s="31">
        <f>+'Comparativo Mercaderias por mes'!I61</f>
        <v>7129</v>
      </c>
      <c r="J204" s="31">
        <f>+'Comparativo Mercaderias por mes'!J61</f>
        <v>8120</v>
      </c>
      <c r="K204" s="31">
        <f>+'Comparativo Mercaderias por mes'!K61</f>
        <v>519</v>
      </c>
      <c r="L204" s="31">
        <f>+'Comparativo Mercaderias por mes'!L61</f>
        <v>274</v>
      </c>
      <c r="M204" s="45">
        <f>+'Comparativo Mercaderias por mes'!M61</f>
        <v>0</v>
      </c>
      <c r="N204" s="48">
        <f t="shared" si="12"/>
        <v>30558</v>
      </c>
    </row>
  </sheetData>
  <mergeCells count="7">
    <mergeCell ref="A1:N1"/>
    <mergeCell ref="A162:N162"/>
    <mergeCell ref="A197:N197"/>
    <mergeCell ref="A32:N32"/>
    <mergeCell ref="A63:N63"/>
    <mergeCell ref="A94:N94"/>
    <mergeCell ref="A127:N127"/>
  </mergeCells>
  <printOptions horizontalCentered="1" verticalCentered="1"/>
  <pageMargins left="0.25" right="0.25" top="0.75" bottom="0.75" header="0.3" footer="0.3"/>
  <pageSetup paperSize="9" scale="94" fitToHeight="0" orientation="landscape" r:id="rId1"/>
  <headerFooter>
    <oddHeader>&amp;R&amp;G</oddHeader>
  </headerFooter>
  <rowBreaks count="4" manualBreakCount="4">
    <brk id="30" max="16383" man="1"/>
    <brk id="61" max="16383" man="1"/>
    <brk id="92" max="16383" man="1"/>
    <brk id="125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Comparativo Mercaderias por mes</vt:lpstr>
      <vt:lpstr>Gráficos</vt:lpstr>
      <vt:lpstr>'Comparativo Mercaderias por mes'!Área_de_impresión</vt:lpstr>
      <vt:lpstr>Gráficos!Área_de_impresión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Dante De Bunder</cp:lastModifiedBy>
  <cp:lastPrinted>2020-02-11T17:01:21Z</cp:lastPrinted>
  <dcterms:created xsi:type="dcterms:W3CDTF">2013-12-27T11:45:45Z</dcterms:created>
  <dcterms:modified xsi:type="dcterms:W3CDTF">2026-07-03T12:37:15Z</dcterms:modified>
</cp:coreProperties>
</file>