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2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Z:\Estadísticas APPM\2025\"/>
    </mc:Choice>
  </mc:AlternateContent>
  <bookViews>
    <workbookView xWindow="0" yWindow="0" windowWidth="28800" windowHeight="12435" tabRatio="777"/>
  </bookViews>
  <sheets>
    <sheet name="Movimiento Total" sheetId="1" r:id="rId1"/>
    <sheet name="EXPO" sheetId="2" r:id="rId2"/>
    <sheet name="IMPO" sheetId="3" r:id="rId3"/>
    <sheet name="REMOV" sheetId="4" r:id="rId4"/>
    <sheet name="CONS__BUQUE" sheetId="5" r:id="rId5"/>
    <sheet name="CONT_" sheetId="6" r:id="rId6"/>
    <sheet name="BUQUES" sheetId="7" r:id="rId7"/>
    <sheet name="CRUCEROS" sheetId="8" r:id="rId8"/>
  </sheets>
  <definedNames>
    <definedName name="_xlnm.Print_Area" localSheetId="6">BUQUES!$B$4:$N$35</definedName>
    <definedName name="_xlnm.Print_Area" localSheetId="4">CONS__BUQUE!$B$4:$N$35</definedName>
    <definedName name="_xlnm.Print_Area" localSheetId="5">CONT_!$B$4:$N$36</definedName>
    <definedName name="_xlnm.Print_Area" localSheetId="1">EXPO!$B$4:$N$37</definedName>
    <definedName name="_xlnm.Print_Area" localSheetId="2">IMPO!$B$4:$N$39</definedName>
    <definedName name="_xlnm.Print_Area" localSheetId="0">'Movimiento Total'!$B$5:$N$38</definedName>
    <definedName name="_xlnm.Print_Area" localSheetId="3">REMOV!$B$4:$N$38</definedName>
  </definedNames>
  <calcPr calcId="152511"/>
</workbook>
</file>

<file path=xl/calcChain.xml><?xml version="1.0" encoding="utf-8"?>
<calcChain xmlns="http://schemas.openxmlformats.org/spreadsheetml/2006/main">
  <c r="L16" i="8" l="1"/>
  <c r="L15" i="8"/>
  <c r="L14" i="8"/>
  <c r="L13" i="8"/>
  <c r="L12" i="8"/>
  <c r="L11" i="8"/>
  <c r="L10" i="8"/>
  <c r="L9" i="8"/>
  <c r="L8" i="8"/>
  <c r="L7" i="8"/>
  <c r="L6" i="8"/>
  <c r="H370" i="8" l="1"/>
  <c r="G370" i="8"/>
  <c r="C50" i="7"/>
  <c r="D50" i="7"/>
  <c r="E50" i="7"/>
  <c r="F50" i="7"/>
  <c r="G50" i="7"/>
  <c r="H50" i="7"/>
  <c r="I50" i="7"/>
  <c r="J50" i="7"/>
  <c r="K50" i="7"/>
  <c r="L50" i="7"/>
  <c r="M50" i="7"/>
  <c r="D37" i="7"/>
  <c r="E37" i="7" s="1"/>
  <c r="F37" i="7" s="1"/>
  <c r="G37" i="7" s="1"/>
  <c r="H37" i="7" s="1"/>
  <c r="I37" i="7" s="1"/>
  <c r="J37" i="7" s="1"/>
  <c r="K37" i="7" s="1"/>
  <c r="L37" i="7" s="1"/>
  <c r="D5" i="7"/>
  <c r="E5" i="7" s="1"/>
  <c r="F5" i="7" s="1"/>
  <c r="G5" i="7" s="1"/>
  <c r="H5" i="7" s="1"/>
  <c r="I5" i="7" s="1"/>
  <c r="J5" i="7" s="1"/>
  <c r="K5" i="7" s="1"/>
  <c r="L5" i="7" s="1"/>
  <c r="D5" i="6"/>
  <c r="E5" i="6" s="1"/>
  <c r="F5" i="6" s="1"/>
  <c r="G5" i="6" s="1"/>
  <c r="H5" i="6" s="1"/>
  <c r="I5" i="6" s="1"/>
  <c r="J5" i="6" s="1"/>
  <c r="K5" i="6" s="1"/>
  <c r="L5" i="6" s="1"/>
  <c r="D5" i="5"/>
  <c r="E5" i="5" s="1"/>
  <c r="F5" i="5" s="1"/>
  <c r="G5" i="5" s="1"/>
  <c r="H5" i="5" s="1"/>
  <c r="I5" i="5" s="1"/>
  <c r="J5" i="5" s="1"/>
  <c r="K5" i="5" s="1"/>
  <c r="L5" i="5" s="1"/>
  <c r="M5" i="4" l="1"/>
  <c r="M9" i="4"/>
  <c r="N7" i="4"/>
  <c r="N8" i="4"/>
  <c r="N6" i="4"/>
  <c r="M10" i="3"/>
  <c r="N8" i="3"/>
  <c r="N6" i="3"/>
  <c r="N7" i="2"/>
  <c r="N8" i="2"/>
  <c r="N9" i="2"/>
  <c r="N10" i="2"/>
  <c r="N6" i="2"/>
  <c r="M12" i="2"/>
  <c r="M6" i="1" l="1"/>
  <c r="M11" i="1"/>
  <c r="N8" i="1"/>
  <c r="N9" i="1"/>
  <c r="N10" i="1"/>
  <c r="N7" i="1"/>
  <c r="D6" i="1"/>
  <c r="E6" i="1" s="1"/>
  <c r="F6" i="1" s="1"/>
  <c r="G6" i="1" s="1"/>
  <c r="H6" i="1" s="1"/>
  <c r="I6" i="1" s="1"/>
  <c r="J6" i="1" s="1"/>
  <c r="K6" i="1" s="1"/>
  <c r="L6" i="1" s="1"/>
  <c r="E8" i="1"/>
  <c r="E9" i="1"/>
  <c r="C11" i="1"/>
  <c r="D11" i="1"/>
  <c r="F11" i="1"/>
  <c r="G11" i="1"/>
  <c r="H11" i="1"/>
  <c r="I11" i="1"/>
  <c r="J11" i="1"/>
  <c r="K11" i="1"/>
  <c r="A327" i="8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N16" i="8"/>
  <c r="M16" i="8"/>
  <c r="H324" i="8"/>
  <c r="N15" i="8" s="1"/>
  <c r="G324" i="8"/>
  <c r="M15" i="8" s="1"/>
  <c r="C7" i="4"/>
  <c r="E9" i="3"/>
  <c r="N9" i="3" s="1"/>
  <c r="E7" i="3"/>
  <c r="N7" i="3" s="1"/>
  <c r="C11" i="2"/>
  <c r="N11" i="2" s="1"/>
  <c r="C12" i="2"/>
  <c r="G63" i="8"/>
  <c r="M7" i="8" s="1"/>
  <c r="G27" i="8"/>
  <c r="M6" i="8" s="1"/>
  <c r="K7" i="8"/>
  <c r="K8" i="8" s="1"/>
  <c r="K9" i="8" s="1"/>
  <c r="K10" i="8" s="1"/>
  <c r="K11" i="8" s="1"/>
  <c r="K12" i="8" s="1"/>
  <c r="K13" i="8" s="1"/>
  <c r="K14" i="8" s="1"/>
  <c r="K15" i="8" s="1"/>
  <c r="K16" i="8" s="1"/>
  <c r="H275" i="8"/>
  <c r="N14" i="8"/>
  <c r="G275" i="8"/>
  <c r="I275" i="8" s="1"/>
  <c r="M14" i="8"/>
  <c r="O14" i="8" s="1"/>
  <c r="H233" i="8"/>
  <c r="N13" i="8" s="1"/>
  <c r="G233" i="8"/>
  <c r="M13" i="8" s="1"/>
  <c r="H212" i="8"/>
  <c r="N12" i="8" s="1"/>
  <c r="G212" i="8"/>
  <c r="H208" i="8"/>
  <c r="N11" i="8" s="1"/>
  <c r="G208" i="8"/>
  <c r="I208" i="8" s="1"/>
  <c r="H178" i="8"/>
  <c r="N10" i="8" s="1"/>
  <c r="G178" i="8"/>
  <c r="I178" i="8" s="1"/>
  <c r="G135" i="8"/>
  <c r="M9" i="8"/>
  <c r="H135" i="8"/>
  <c r="N9" i="8" s="1"/>
  <c r="H99" i="8"/>
  <c r="G99" i="8"/>
  <c r="I99" i="8" s="1"/>
  <c r="H63" i="8"/>
  <c r="N7" i="8" s="1"/>
  <c r="H27" i="8"/>
  <c r="I27" i="8" s="1"/>
  <c r="A5" i="8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30" i="8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6" i="8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102" i="8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8" i="8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81" i="8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11" i="8"/>
  <c r="A215" i="8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6" i="8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8" i="8"/>
  <c r="A279" i="8"/>
  <c r="A280" i="8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N40" i="7"/>
  <c r="N41" i="7"/>
  <c r="N42" i="7"/>
  <c r="N48" i="7"/>
  <c r="N49" i="7"/>
  <c r="N38" i="7"/>
  <c r="N47" i="7"/>
  <c r="N46" i="7"/>
  <c r="N45" i="7"/>
  <c r="N44" i="7"/>
  <c r="N43" i="7"/>
  <c r="N39" i="7"/>
  <c r="M37" i="7"/>
  <c r="D9" i="4"/>
  <c r="H10" i="3"/>
  <c r="G12" i="2"/>
  <c r="H12" i="2"/>
  <c r="I9" i="4"/>
  <c r="K10" i="3"/>
  <c r="L10" i="3"/>
  <c r="K9" i="4"/>
  <c r="L12" i="2"/>
  <c r="N6" i="5"/>
  <c r="J9" i="4"/>
  <c r="H9" i="4"/>
  <c r="G9" i="4"/>
  <c r="F9" i="4"/>
  <c r="E9" i="4"/>
  <c r="C9" i="4"/>
  <c r="I10" i="3"/>
  <c r="G10" i="3"/>
  <c r="F10" i="3"/>
  <c r="D10" i="3"/>
  <c r="C10" i="3"/>
  <c r="J12" i="2"/>
  <c r="I12" i="2"/>
  <c r="F12" i="2"/>
  <c r="E12" i="2"/>
  <c r="D12" i="2"/>
  <c r="N6" i="7"/>
  <c r="M5" i="7"/>
  <c r="N7" i="6"/>
  <c r="N6" i="6"/>
  <c r="M5" i="6"/>
  <c r="D5" i="4"/>
  <c r="E5" i="4" s="1"/>
  <c r="F5" i="4" s="1"/>
  <c r="G5" i="4" s="1"/>
  <c r="H5" i="4" s="1"/>
  <c r="I5" i="4" s="1"/>
  <c r="J5" i="4" s="1"/>
  <c r="K5" i="4" s="1"/>
  <c r="L5" i="4" s="1"/>
  <c r="D5" i="3"/>
  <c r="E5" i="3" s="1"/>
  <c r="F5" i="3" s="1"/>
  <c r="G5" i="3" s="1"/>
  <c r="H5" i="3" s="1"/>
  <c r="I5" i="3" s="1"/>
  <c r="J5" i="3" s="1"/>
  <c r="K5" i="3" s="1"/>
  <c r="L5" i="3" s="1"/>
  <c r="M5" i="3" s="1"/>
  <c r="D5" i="2"/>
  <c r="E5" i="2" s="1"/>
  <c r="F5" i="2" s="1"/>
  <c r="G5" i="2" s="1"/>
  <c r="H5" i="2" s="1"/>
  <c r="I5" i="2" s="1"/>
  <c r="J5" i="2" s="1"/>
  <c r="K5" i="2" s="1"/>
  <c r="L5" i="2" s="1"/>
  <c r="M5" i="2" s="1"/>
  <c r="L9" i="4"/>
  <c r="K12" i="2"/>
  <c r="J10" i="3"/>
  <c r="L11" i="1"/>
  <c r="I370" i="8"/>
  <c r="M12" i="8"/>
  <c r="I212" i="8"/>
  <c r="M8" i="8" l="1"/>
  <c r="N6" i="8"/>
  <c r="I63" i="8"/>
  <c r="I135" i="8"/>
  <c r="M11" i="8"/>
  <c r="O9" i="8"/>
  <c r="O11" i="8"/>
  <c r="O13" i="8"/>
  <c r="O6" i="8"/>
  <c r="O15" i="8"/>
  <c r="N8" i="8"/>
  <c r="O12" i="8"/>
  <c r="O16" i="8"/>
  <c r="I233" i="8"/>
  <c r="O7" i="8"/>
  <c r="M10" i="8"/>
  <c r="O10" i="8" s="1"/>
  <c r="I324" i="8"/>
  <c r="N50" i="7"/>
  <c r="O49" i="7" s="1"/>
  <c r="N9" i="4"/>
  <c r="E10" i="3"/>
  <c r="N10" i="3" s="1"/>
  <c r="N12" i="2"/>
  <c r="E11" i="1"/>
  <c r="N11" i="1"/>
  <c r="O8" i="8" l="1"/>
  <c r="O39" i="7"/>
  <c r="O45" i="7"/>
  <c r="O42" i="7"/>
  <c r="O40" i="7"/>
  <c r="O41" i="7"/>
  <c r="O44" i="7"/>
  <c r="O46" i="7"/>
  <c r="O48" i="7"/>
  <c r="O38" i="7"/>
  <c r="O47" i="7"/>
  <c r="O43" i="7"/>
  <c r="O50" i="7" l="1"/>
</calcChain>
</file>

<file path=xl/comments1.xml><?xml version="1.0" encoding="utf-8"?>
<comments xmlns="http://schemas.openxmlformats.org/spreadsheetml/2006/main">
  <authors>
    <author>hector</author>
    <author>Dante Debunder</author>
    <author>Dante De Bunder</author>
  </authors>
  <commentList>
    <comment ref="C218" authorId="0" shapeId="0">
      <text>
        <r>
          <rPr>
            <b/>
            <sz val="9"/>
            <color indexed="81"/>
            <rFont val="Tahoma"/>
            <family val="2"/>
          </rPr>
          <t>Entro: 17.oct 17:45 hs
Salio: 19.oct 19:00 hs</t>
        </r>
      </text>
    </comment>
    <comment ref="C219" authorId="0" shapeId="0">
      <text>
        <r>
          <rPr>
            <sz val="9"/>
            <color indexed="81"/>
            <rFont val="Tahoma"/>
            <family val="2"/>
          </rPr>
          <t xml:space="preserve">Entro 24/10 8:45 Hs
Salio 25/10 17:40 Hs.
</t>
        </r>
      </text>
    </comment>
    <comment ref="C220" authorId="0" shapeId="0">
      <text>
        <r>
          <rPr>
            <b/>
            <sz val="9"/>
            <color indexed="81"/>
            <rFont val="Tahoma"/>
            <family val="2"/>
          </rPr>
          <t>Entro 25-10 12:50 Hs.
Salio 27-10 17:00 Hrs</t>
        </r>
      </text>
    </comment>
    <comment ref="C221" authorId="0" shapeId="0">
      <text>
        <r>
          <rPr>
            <b/>
            <sz val="9"/>
            <color indexed="81"/>
            <rFont val="Tahoma"/>
            <family val="2"/>
          </rPr>
          <t>ETA: 31/10/2022
ETD: 02/11/2022</t>
        </r>
      </text>
    </comment>
    <comment ref="C224" authorId="0" shapeId="0">
      <text>
        <r>
          <rPr>
            <b/>
            <sz val="9"/>
            <color indexed="81"/>
            <rFont val="Tahoma"/>
            <family val="2"/>
          </rPr>
          <t xml:space="preserve">ETA: 14/11/2022
ETD: 18/11/2022
</t>
        </r>
      </text>
    </comment>
    <comment ref="C226" authorId="0" shapeId="0">
      <text>
        <r>
          <rPr>
            <sz val="9"/>
            <color indexed="81"/>
            <rFont val="Tahoma"/>
            <family val="2"/>
          </rPr>
          <t>ETA 30/11 8:30
ETD 1/12 19:00</t>
        </r>
      </text>
    </comment>
    <comment ref="C266" authorId="0" shapeId="0">
      <text>
        <r>
          <rPr>
            <b/>
            <sz val="9"/>
            <color indexed="81"/>
            <rFont val="Tahoma"/>
            <family val="2"/>
          </rPr>
          <t>ETA: 23/10 S/D
ETD: 24/10 18:00 Hs.</t>
        </r>
      </text>
    </comment>
    <comment ref="C269" authorId="0" shapeId="0">
      <text>
        <r>
          <rPr>
            <b/>
            <sz val="9"/>
            <color indexed="81"/>
            <rFont val="Tahoma"/>
            <family val="2"/>
          </rPr>
          <t xml:space="preserve">ETA: 16/11 07:00
ETD: 17/11 19:00
</t>
        </r>
      </text>
    </comment>
    <comment ref="C272" authorId="0" shapeId="0">
      <text>
        <r>
          <rPr>
            <b/>
            <sz val="9"/>
            <color indexed="81"/>
            <rFont val="Tahoma"/>
            <family val="2"/>
          </rPr>
          <t>ETA 20/12 14 Hs
ETD 21/12 17 Hs</t>
        </r>
      </text>
    </comment>
    <comment ref="C290" authorId="1" shapeId="0">
      <text>
        <r>
          <rPr>
            <b/>
            <sz val="9"/>
            <color indexed="81"/>
            <rFont val="Tahoma"/>
            <family val="2"/>
          </rPr>
          <t>ETA= 06/02 - 17:00 HS.
ETD= 07/02 - 20:00 HS.</t>
        </r>
      </text>
    </comment>
    <comment ref="C294" authorId="1" shapeId="0">
      <text>
        <r>
          <rPr>
            <b/>
            <sz val="9"/>
            <color indexed="81"/>
            <rFont val="Tahoma"/>
            <family val="2"/>
          </rPr>
          <t>ETA: 13/02 - 11:00
ETD: 14/02 - 16:00</t>
        </r>
      </text>
    </comment>
    <comment ref="C302" authorId="1" shapeId="0">
      <text>
        <r>
          <rPr>
            <b/>
            <sz val="9"/>
            <color indexed="81"/>
            <rFont val="Tahoma"/>
            <family val="2"/>
          </rPr>
          <t xml:space="preserve">ETA: 05/03 - 10:00
ETD: 06/03 - 17:00 </t>
        </r>
      </text>
    </comment>
    <comment ref="C305" authorId="1" shapeId="0">
      <text>
        <r>
          <rPr>
            <b/>
            <sz val="9"/>
            <color indexed="81"/>
            <rFont val="Tahoma"/>
            <family val="2"/>
          </rPr>
          <t>ETA = 11/03 - 15:00
ETD = 12/03 - 20:00</t>
        </r>
      </text>
    </comment>
    <comment ref="C306" authorId="0" shapeId="0">
      <text>
        <r>
          <rPr>
            <b/>
            <sz val="9"/>
            <color indexed="81"/>
            <rFont val="Tahoma"/>
            <family val="2"/>
          </rPr>
          <t>ETA: 21/3 07 Hs.
ETD: 22/3 17 Hs.</t>
        </r>
      </text>
    </comment>
    <comment ref="C307" authorId="0" shapeId="0">
      <text>
        <r>
          <rPr>
            <b/>
            <sz val="9"/>
            <color indexed="81"/>
            <rFont val="Tahoma"/>
            <family val="2"/>
          </rPr>
          <t>ETA: 22/3 07 Hs.
ETD: 23/3 16,30 Hs.</t>
        </r>
      </text>
    </comment>
    <comment ref="C309" authorId="1" shapeId="0">
      <text>
        <r>
          <rPr>
            <b/>
            <sz val="9"/>
            <color indexed="81"/>
            <rFont val="Tahoma"/>
            <family val="2"/>
          </rPr>
          <t>ETA = 23/03 - 16:00
ETD = 24/03 - 20:00</t>
        </r>
      </text>
    </comment>
    <comment ref="C315" authorId="2" shapeId="0">
      <text>
        <r>
          <rPr>
            <b/>
            <sz val="9"/>
            <color indexed="81"/>
            <rFont val="Tahoma"/>
            <family val="2"/>
          </rPr>
          <t xml:space="preserve">ETA 17/10/24 13:00 
ETD 18/10/24 18:00 </t>
        </r>
      </text>
    </comment>
    <comment ref="C317" authorId="2" shapeId="0">
      <text>
        <r>
          <rPr>
            <b/>
            <sz val="9"/>
            <color indexed="81"/>
            <rFont val="Tahoma"/>
            <family val="2"/>
          </rPr>
          <t>ETA: 13/11/24 07:00
ETD: 14/11/24 16:30</t>
        </r>
      </text>
    </comment>
    <comment ref="C338" authorId="0" shapeId="0">
      <text>
        <r>
          <rPr>
            <b/>
            <sz val="9"/>
            <color indexed="81"/>
            <rFont val="Tahoma"/>
            <family val="2"/>
          </rPr>
          <t>ETA 07/02/25 14:00 hs. 
ETD 09/02/25 12:00 hs.</t>
        </r>
      </text>
    </comment>
    <comment ref="C339" authorId="0" shapeId="0">
      <text>
        <r>
          <rPr>
            <b/>
            <sz val="9"/>
            <color indexed="81"/>
            <rFont val="Tahoma"/>
            <family val="2"/>
          </rPr>
          <t>ETA 07/02/25 11:00 Hs
ETD 11/02/25 20:00 Hs</t>
        </r>
      </text>
    </comment>
    <comment ref="C353" authorId="0" shapeId="0">
      <text>
        <r>
          <rPr>
            <b/>
            <sz val="9"/>
            <color indexed="81"/>
            <rFont val="Tahoma"/>
            <family val="2"/>
          </rPr>
          <t xml:space="preserve">ETA 11/3/25 07:00 
ETD 12/3/25 12:00 </t>
        </r>
      </text>
    </comment>
    <comment ref="C356" authorId="0" shapeId="0">
      <text>
        <r>
          <rPr>
            <b/>
            <sz val="9"/>
            <color indexed="81"/>
            <rFont val="Tahoma"/>
            <family val="2"/>
          </rPr>
          <t>ETA: 26/03/2025 - 07:00 Hs.
ETD: 27/03/2025 - 12:00 Hs.</t>
        </r>
      </text>
    </comment>
    <comment ref="C359" authorId="0" shapeId="0">
      <text>
        <r>
          <rPr>
            <b/>
            <sz val="9"/>
            <color indexed="81"/>
            <rFont val="Tahoma"/>
            <family val="2"/>
          </rPr>
          <t>ETA:13/10 05:00 Hs
ETD: 14/10 16:00 Hs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61" authorId="2" shapeId="0">
      <text>
        <r>
          <rPr>
            <b/>
            <sz val="9"/>
            <color indexed="81"/>
            <rFont val="Tahoma"/>
            <family val="2"/>
          </rPr>
          <t>ETA 21/10/25 - 17:30 hs.
ETD 22/10/25 - 18:00 hs.</t>
        </r>
      </text>
    </comment>
  </commentList>
</comments>
</file>

<file path=xl/sharedStrings.xml><?xml version="1.0" encoding="utf-8"?>
<sst xmlns="http://schemas.openxmlformats.org/spreadsheetml/2006/main" count="1168" uniqueCount="192">
  <si>
    <t>Total</t>
  </si>
  <si>
    <t>Exportación</t>
  </si>
  <si>
    <t>Importación</t>
  </si>
  <si>
    <t>Remov. Entrado</t>
  </si>
  <si>
    <t>Cons. Buque</t>
  </si>
  <si>
    <t>Aluminio</t>
  </si>
  <si>
    <t>Pescado</t>
  </si>
  <si>
    <t>Pórfidos</t>
  </si>
  <si>
    <t>Lana</t>
  </si>
  <si>
    <t>Otros</t>
  </si>
  <si>
    <t>Alumina</t>
  </si>
  <si>
    <t>Brea</t>
  </si>
  <si>
    <t>Coque</t>
  </si>
  <si>
    <t>COMBUST.</t>
  </si>
  <si>
    <t>TEUS</t>
  </si>
  <si>
    <t>TOTAL</t>
  </si>
  <si>
    <t>BUQUES</t>
  </si>
  <si>
    <t>Frutas</t>
  </si>
  <si>
    <t>Aerogeneradores</t>
  </si>
  <si>
    <t>Tipo de Buque</t>
  </si>
  <si>
    <t>Carga General</t>
  </si>
  <si>
    <t>Frigorífico</t>
  </si>
  <si>
    <t>Mineralero</t>
  </si>
  <si>
    <t>Pasajeros</t>
  </si>
  <si>
    <t>Pesquero Cajonero</t>
  </si>
  <si>
    <t>Pesquero Factoría</t>
  </si>
  <si>
    <t>Pesquero Tangonero</t>
  </si>
  <si>
    <t>Pesquero Potero</t>
  </si>
  <si>
    <t>Portacontenedores</t>
  </si>
  <si>
    <t>Cisterna(Tanque)</t>
  </si>
  <si>
    <t>Catamaran</t>
  </si>
  <si>
    <t>TOTAL ANUAL</t>
  </si>
  <si>
    <t>STAR PRINCESS</t>
  </si>
  <si>
    <t>PORT S.</t>
  </si>
  <si>
    <t>BERMUDA</t>
  </si>
  <si>
    <t>INFINITY</t>
  </si>
  <si>
    <t>MARTIN</t>
  </si>
  <si>
    <t>MALTA</t>
  </si>
  <si>
    <t>AMADEA</t>
  </si>
  <si>
    <t>TAMIC</t>
  </si>
  <si>
    <t>BAHAMAS</t>
  </si>
  <si>
    <t>HOLANDA</t>
  </si>
  <si>
    <t>SILVER CLOUD</t>
  </si>
  <si>
    <t>AZAMARA QUEST</t>
  </si>
  <si>
    <t>SEVEN SEAS MARINER</t>
  </si>
  <si>
    <t>OCEAN NOVA</t>
  </si>
  <si>
    <t>AGEMAR</t>
  </si>
  <si>
    <t>PORT S</t>
  </si>
  <si>
    <t>ITALIA</t>
  </si>
  <si>
    <t>NAT GEO EXPLORER</t>
  </si>
  <si>
    <t>CHIPRE</t>
  </si>
  <si>
    <t>ZAANDAM</t>
  </si>
  <si>
    <t>MARINA</t>
  </si>
  <si>
    <t>IS.MARSHALL</t>
  </si>
  <si>
    <t>CRYSTAL SIMPHONY</t>
  </si>
  <si>
    <t>QUEEN VICTORIA</t>
  </si>
  <si>
    <t>ALBATROS</t>
  </si>
  <si>
    <t>PRINSENDAM</t>
  </si>
  <si>
    <t>SILVER SPIRIT</t>
  </si>
  <si>
    <t>FRANCIA</t>
  </si>
  <si>
    <t>NORUEGA</t>
  </si>
  <si>
    <t>ORTELIUS</t>
  </si>
  <si>
    <t xml:space="preserve">GOLDEN PRINCESS </t>
  </si>
  <si>
    <t>COSTA DELIZIOSA</t>
  </si>
  <si>
    <t>BLACK WATCH</t>
  </si>
  <si>
    <t>ARTANIA (Pernocta)</t>
  </si>
  <si>
    <t>EUROPA 2</t>
  </si>
  <si>
    <t>SEA EXPLORER</t>
  </si>
  <si>
    <t>ESP SA</t>
  </si>
  <si>
    <t>PLANCIUS</t>
  </si>
  <si>
    <t>NORWEGIAN SUN</t>
  </si>
  <si>
    <t>THE WORLD</t>
  </si>
  <si>
    <t>OCEAN PRINCESS</t>
  </si>
  <si>
    <t>COSTA LUMINOSA (Pernocta)</t>
  </si>
  <si>
    <t>MARCO POLO</t>
  </si>
  <si>
    <t>RHAPSODY OF THE SEAS</t>
  </si>
  <si>
    <t>MIDNATSOL</t>
  </si>
  <si>
    <t>OCEANIA MARINA</t>
  </si>
  <si>
    <t>CROWN PRINCESS</t>
  </si>
  <si>
    <t>COSTA LUMINOSA pernocta</t>
  </si>
  <si>
    <t>SUDAT.</t>
  </si>
  <si>
    <t>PRINSEDAM</t>
  </si>
  <si>
    <t>BOUDICCA</t>
  </si>
  <si>
    <t>SEA PRINCESS</t>
  </si>
  <si>
    <t>AMADEA Pernocta</t>
  </si>
  <si>
    <t>CRYSTAL SERENITY</t>
  </si>
  <si>
    <t>SEA SPIRIT pernocta</t>
  </si>
  <si>
    <t>MIDNATSOL pernocta</t>
  </si>
  <si>
    <t>HEBRIDEAN SKY pernocta</t>
  </si>
  <si>
    <t>PLANCIUS pernocta</t>
  </si>
  <si>
    <t>AIDACARA</t>
  </si>
  <si>
    <t>ISLAND SKY pernocta</t>
  </si>
  <si>
    <t>SILVER CLOUD pernocta</t>
  </si>
  <si>
    <t>EMERALD PRINCESS</t>
  </si>
  <si>
    <t>SILVER MUSE</t>
  </si>
  <si>
    <t>ISLAND PRINCESS</t>
  </si>
  <si>
    <t>SEA SPIRIT</t>
  </si>
  <si>
    <t>SEA SPIRIT (Pernocta)</t>
  </si>
  <si>
    <t>MIDNATSOL (Pernocta)</t>
  </si>
  <si>
    <t>ORTELIUS (Pernocta)</t>
  </si>
  <si>
    <t>PLANCIUS (Pernocta)</t>
  </si>
  <si>
    <t>HEBRIDEAN SKY (Pernocta)</t>
  </si>
  <si>
    <t>AIDA AURA</t>
  </si>
  <si>
    <t>ISLAND SKY (Pernocta)</t>
  </si>
  <si>
    <t>ECLIPSE</t>
  </si>
  <si>
    <t>EUROPA</t>
  </si>
  <si>
    <t>AZAMARA PURSUIT</t>
  </si>
  <si>
    <t>COSTA LUMINOSA</t>
  </si>
  <si>
    <t>SEVEN SEAS EXPLORER</t>
  </si>
  <si>
    <t>CRYSTAL SYMPHONY</t>
  </si>
  <si>
    <t>ARTANIA</t>
  </si>
  <si>
    <t>RESOLUTE</t>
  </si>
  <si>
    <t>PORTUGAL</t>
  </si>
  <si>
    <t>HONDIUS (Pernocta)</t>
  </si>
  <si>
    <t>HANSEATIC NATURE</t>
  </si>
  <si>
    <t>SUDATL.</t>
  </si>
  <si>
    <t>VIKING JUPITER</t>
  </si>
  <si>
    <t>NORWEGIAN STAR</t>
  </si>
  <si>
    <t>ASTOR</t>
  </si>
  <si>
    <t>MSC MAGNIFICA</t>
  </si>
  <si>
    <t>PANAMA</t>
  </si>
  <si>
    <t>SILVER WHISPER</t>
  </si>
  <si>
    <t>VOLENDAM</t>
  </si>
  <si>
    <t>HAMBURG</t>
  </si>
  <si>
    <t>CORAL PRINCESS</t>
  </si>
  <si>
    <t>AMERA</t>
  </si>
  <si>
    <t>INSIGNIA</t>
  </si>
  <si>
    <t>I.MARSHALL</t>
  </si>
  <si>
    <t>WORLD NAVIGATOR</t>
  </si>
  <si>
    <t>VIKING JUPITER (PERNOCTA)</t>
  </si>
  <si>
    <t>ARTIC SUNRISE (PERNOCTA)</t>
  </si>
  <si>
    <t>PAISES BAJOS</t>
  </si>
  <si>
    <t>NATIONAL GEOGRAPHIC ENDURANCE</t>
  </si>
  <si>
    <t>HONDIUS</t>
  </si>
  <si>
    <t>SEAVENTURE</t>
  </si>
  <si>
    <t>ISA</t>
  </si>
  <si>
    <t>EUROPA (velero)</t>
  </si>
  <si>
    <t>HANSEATIC INSPIRATION</t>
  </si>
  <si>
    <t>ISLAND SKY</t>
  </si>
  <si>
    <t>CELEBRITY INFINITY</t>
  </si>
  <si>
    <t>OOSTERDAM</t>
  </si>
  <si>
    <t>SAPPHIRE PRINCESS</t>
  </si>
  <si>
    <t>SILVER WIND</t>
  </si>
  <si>
    <t>FRIDTJOF NANSEN</t>
  </si>
  <si>
    <t>OCEAN ENDEAVOUR</t>
  </si>
  <si>
    <t>PORT.S.</t>
  </si>
  <si>
    <t>HANSEATIC SPIRIT</t>
  </si>
  <si>
    <t>AIDASOL</t>
  </si>
  <si>
    <t>253 </t>
  </si>
  <si>
    <t>CELEBRITY ECLIPSE</t>
  </si>
  <si>
    <t>SEVEN SEAS SPLENDOR</t>
  </si>
  <si>
    <t>SERENADE OF THE SEAS</t>
  </si>
  <si>
    <t>LE BOREAL</t>
  </si>
  <si>
    <t>L´AUSTRAL</t>
  </si>
  <si>
    <t>WORLD TRAVELLER</t>
  </si>
  <si>
    <t>WORLD VOYAGER</t>
  </si>
  <si>
    <t>FECHA</t>
  </si>
  <si>
    <t>BUQUE</t>
  </si>
  <si>
    <t>AGENCIA</t>
  </si>
  <si>
    <t>BANDERA</t>
  </si>
  <si>
    <t>Eslora</t>
  </si>
  <si>
    <t>Tripulantes</t>
  </si>
  <si>
    <t>Año</t>
  </si>
  <si>
    <t>Porcentaje</t>
  </si>
  <si>
    <t>BERMUDAS</t>
  </si>
  <si>
    <t>VASCO DA GAMA</t>
  </si>
  <si>
    <t>ODYSSEY</t>
  </si>
  <si>
    <t>AZAMARA JOURNEY</t>
  </si>
  <si>
    <t>SILVER ENDEAVOUR</t>
  </si>
  <si>
    <t>MAJESTIC PRINCESS</t>
  </si>
  <si>
    <t>Movimiento de cruceros año 2015</t>
  </si>
  <si>
    <t>Movimiento de cruceros año 2016</t>
  </si>
  <si>
    <t>Movimiento de cruceros año 2017</t>
  </si>
  <si>
    <t>Movimiento de cruceros año 2018</t>
  </si>
  <si>
    <t>Movimiento de cruceros año 2019</t>
  </si>
  <si>
    <t>Movimiento de cruceros año 2022</t>
  </si>
  <si>
    <t>Movimiento de cruceros año 2023</t>
  </si>
  <si>
    <t>Movimiento de cruceros año 2024</t>
  </si>
  <si>
    <r>
      <t xml:space="preserve">Movimiento de cruceros año 2021 </t>
    </r>
    <r>
      <rPr>
        <b/>
        <sz val="18"/>
        <color indexed="10"/>
        <rFont val="Arial"/>
        <family val="2"/>
      </rPr>
      <t>(Pandemia)</t>
    </r>
  </si>
  <si>
    <r>
      <t xml:space="preserve">Movimiento de cruceros año 2020 </t>
    </r>
    <r>
      <rPr>
        <b/>
        <sz val="18"/>
        <color indexed="10"/>
        <rFont val="Arial"/>
        <family val="2"/>
      </rPr>
      <t>(Finalizado x Pandemia)</t>
    </r>
  </si>
  <si>
    <t>MOVIMIENTO TOTAL DE MERCADERIAS 2015 - 2025 (toneladas)</t>
  </si>
  <si>
    <t>EXPORTACIONES DEL AÑO 2015 AL 2025 (toneladas)</t>
  </si>
  <si>
    <t>(Aerogeneradores) : Corresponde a Torres Eólicas, Materiales  eléctricos, y Herramientas.</t>
  </si>
  <si>
    <t>IMPORTACIONES DEL AÑO 2015 AL 2025 (toneladas)</t>
  </si>
  <si>
    <t>REMOVIDO ENTRADO DEL AÑO 2015 AL 2025 (toneladas)</t>
  </si>
  <si>
    <t>CONSUMO DE BUQUE DEL AÑO 2015 AL 2025 (toneladas)</t>
  </si>
  <si>
    <t>CONTENEDORES</t>
  </si>
  <si>
    <t>MOVIMIENTO DE CONTENEDORES DEL AÑO 2015 AL 2025</t>
  </si>
  <si>
    <t>MOVIMIENTO DE BUQUES DEL AÑO 2015 AL 2025</t>
  </si>
  <si>
    <t>Movimiento de cruceros año 2025</t>
  </si>
  <si>
    <t>CELEBRITY EQUINOX</t>
  </si>
  <si>
    <t>MOVIMIENTO DE CRUCEROS DEL 2015 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</si>
</sst>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dd/mm/yyyy;@"/>
    <numFmt numFmtId="167" formatCode="dd/mm/yyyy"/>
  </numFmts>
  <fonts count="35" x14ac:knownFonts="1">
    <font>
      <sz val="11"/>
      <color rgb="FF000000"/>
      <name val="Calibri"/>
      <family val="2"/>
    </font>
    <font>
      <b/>
      <sz val="13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54"/>
      <name val="Calibri"/>
      <family val="2"/>
    </font>
    <font>
      <b/>
      <sz val="14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2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8" tint="-0.249977111117893"/>
      <name val="Calibri"/>
      <family val="2"/>
    </font>
    <font>
      <b/>
      <sz val="11"/>
      <color rgb="FF000000"/>
      <name val="Calibri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  <font>
      <b/>
      <sz val="11"/>
      <color rgb="FFFF0000"/>
      <name val="Calibri"/>
      <family val="2"/>
    </font>
    <font>
      <b/>
      <sz val="10"/>
      <color rgb="FFFF0000"/>
      <name val="Arial"/>
      <family val="2"/>
    </font>
    <font>
      <sz val="11"/>
      <color rgb="FFFF0000"/>
      <name val="Stencil"/>
      <family val="5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4"/>
        <bgColor indexed="4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57"/>
      </patternFill>
    </fill>
    <fill>
      <patternFill patternType="solid">
        <fgColor theme="4" tint="0.39997558519241921"/>
        <bgColor indexed="5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1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9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ECAF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9" fillId="7" borderId="0" applyNumberFormat="0" applyBorder="0" applyAlignment="0" applyProtection="0"/>
    <xf numFmtId="0" fontId="20" fillId="8" borderId="49" applyNumberFormat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21" fillId="9" borderId="0" applyNumberFormat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10" borderId="0" applyNumberFormat="0" applyBorder="0" applyAlignment="0" applyProtection="0"/>
    <xf numFmtId="0" fontId="18" fillId="0" borderId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</cellStyleXfs>
  <cellXfs count="411">
    <xf numFmtId="0" fontId="0" fillId="0" borderId="0" xfId="0"/>
    <xf numFmtId="3" fontId="0" fillId="0" borderId="0" xfId="0" applyNumberFormat="1"/>
    <xf numFmtId="3" fontId="0" fillId="0" borderId="6" xfId="0" applyNumberFormat="1" applyFill="1" applyBorder="1" applyAlignment="1">
      <alignment horizontal="center"/>
    </xf>
    <xf numFmtId="3" fontId="0" fillId="0" borderId="7" xfId="0" applyNumberFormat="1" applyFill="1" applyBorder="1" applyAlignment="1">
      <alignment horizontal="center"/>
    </xf>
    <xf numFmtId="3" fontId="0" fillId="0" borderId="8" xfId="0" applyNumberFormat="1" applyFill="1" applyBorder="1" applyAlignment="1">
      <alignment horizontal="center"/>
    </xf>
    <xf numFmtId="3" fontId="0" fillId="0" borderId="6" xfId="0" applyNumberFormat="1" applyFont="1" applyFill="1" applyBorder="1" applyAlignment="1">
      <alignment horizontal="center" vertical="center"/>
    </xf>
    <xf numFmtId="3" fontId="0" fillId="0" borderId="9" xfId="0" applyNumberForma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2" fillId="13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0" fillId="0" borderId="17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3" fontId="0" fillId="0" borderId="19" xfId="0" applyNumberFormat="1" applyFill="1" applyBorder="1" applyAlignment="1">
      <alignment horizontal="center"/>
    </xf>
    <xf numFmtId="3" fontId="0" fillId="0" borderId="19" xfId="0" applyNumberFormat="1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20" xfId="0" applyNumberFormat="1" applyFill="1" applyBorder="1" applyAlignment="1">
      <alignment horizontal="center" vertical="center"/>
    </xf>
    <xf numFmtId="3" fontId="0" fillId="0" borderId="20" xfId="0" applyNumberFormat="1" applyFill="1" applyBorder="1" applyAlignment="1">
      <alignment horizontal="center"/>
    </xf>
    <xf numFmtId="3" fontId="0" fillId="0" borderId="21" xfId="0" applyNumberFormat="1" applyFill="1" applyBorder="1" applyAlignment="1">
      <alignment horizontal="center"/>
    </xf>
    <xf numFmtId="3" fontId="0" fillId="0" borderId="21" xfId="0" applyNumberFormat="1" applyFill="1" applyBorder="1" applyAlignment="1">
      <alignment horizontal="center" vertical="center"/>
    </xf>
    <xf numFmtId="3" fontId="0" fillId="0" borderId="22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5" fillId="0" borderId="23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/>
    </xf>
    <xf numFmtId="3" fontId="5" fillId="0" borderId="19" xfId="0" applyNumberFormat="1" applyFont="1" applyFill="1" applyBorder="1" applyAlignment="1">
      <alignment horizontal="center"/>
    </xf>
    <xf numFmtId="3" fontId="23" fillId="0" borderId="2" xfId="0" applyNumberFormat="1" applyFont="1" applyFill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2" fillId="4" borderId="27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left" vertical="center"/>
    </xf>
    <xf numFmtId="0" fontId="2" fillId="4" borderId="29" xfId="0" applyFont="1" applyFill="1" applyBorder="1" applyAlignment="1">
      <alignment horizontal="left" vertical="center"/>
    </xf>
    <xf numFmtId="0" fontId="2" fillId="4" borderId="30" xfId="0" applyFont="1" applyFill="1" applyBorder="1" applyAlignment="1">
      <alignment horizontal="left" vertical="center"/>
    </xf>
    <xf numFmtId="3" fontId="0" fillId="0" borderId="0" xfId="0" applyNumberFormat="1" applyFill="1" applyBorder="1" applyAlignment="1">
      <alignment horizontal="center"/>
    </xf>
    <xf numFmtId="3" fontId="0" fillId="0" borderId="22" xfId="0" applyNumberFormat="1" applyFill="1" applyBorder="1" applyAlignment="1">
      <alignment horizontal="center"/>
    </xf>
    <xf numFmtId="3" fontId="0" fillId="0" borderId="17" xfId="0" applyNumberFormat="1" applyFill="1" applyBorder="1" applyAlignment="1">
      <alignment horizontal="center"/>
    </xf>
    <xf numFmtId="3" fontId="0" fillId="0" borderId="23" xfId="0" applyNumberFormat="1" applyFill="1" applyBorder="1" applyAlignment="1">
      <alignment horizontal="center"/>
    </xf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0" fontId="0" fillId="0" borderId="6" xfId="0" applyBorder="1"/>
    <xf numFmtId="0" fontId="0" fillId="0" borderId="0" xfId="0" applyBorder="1"/>
    <xf numFmtId="0" fontId="0" fillId="0" borderId="17" xfId="0" applyBorder="1"/>
    <xf numFmtId="0" fontId="0" fillId="0" borderId="0" xfId="0" applyFill="1" applyBorder="1"/>
    <xf numFmtId="0" fontId="24" fillId="14" borderId="35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3" fontId="0" fillId="0" borderId="36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6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0" fillId="0" borderId="0" xfId="0" applyFill="1"/>
    <xf numFmtId="14" fontId="10" fillId="0" borderId="6" xfId="0" applyNumberFormat="1" applyFont="1" applyFill="1" applyBorder="1" applyAlignment="1">
      <alignment horizontal="center"/>
    </xf>
    <xf numFmtId="0" fontId="10" fillId="0" borderId="6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left"/>
    </xf>
    <xf numFmtId="0" fontId="25" fillId="0" borderId="6" xfId="0" applyFont="1" applyFill="1" applyBorder="1" applyAlignment="1">
      <alignment horizontal="center"/>
    </xf>
    <xf numFmtId="14" fontId="20" fillId="8" borderId="49" xfId="2" applyNumberFormat="1" applyAlignment="1">
      <alignment horizontal="center"/>
    </xf>
    <xf numFmtId="14" fontId="21" fillId="9" borderId="6" xfId="5" applyNumberFormat="1" applyBorder="1" applyAlignment="1">
      <alignment horizontal="center"/>
    </xf>
    <xf numFmtId="0" fontId="10" fillId="15" borderId="6" xfId="0" applyFont="1" applyFill="1" applyBorder="1" applyAlignment="1">
      <alignment horizontal="left"/>
    </xf>
    <xf numFmtId="0" fontId="10" fillId="15" borderId="6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14" fontId="0" fillId="0" borderId="6" xfId="0" applyNumberFormat="1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/>
    </xf>
    <xf numFmtId="14" fontId="0" fillId="0" borderId="6" xfId="0" applyNumberFormat="1" applyFill="1" applyBorder="1" applyAlignment="1">
      <alignment horizontal="center"/>
    </xf>
    <xf numFmtId="0" fontId="0" fillId="0" borderId="6" xfId="0" applyFill="1" applyBorder="1"/>
    <xf numFmtId="14" fontId="10" fillId="5" borderId="6" xfId="0" applyNumberFormat="1" applyFont="1" applyFill="1" applyBorder="1" applyAlignment="1">
      <alignment horizontal="center"/>
    </xf>
    <xf numFmtId="0" fontId="25" fillId="5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0" fontId="0" fillId="5" borderId="6" xfId="0" applyFont="1" applyFill="1" applyBorder="1" applyAlignment="1">
      <alignment horizontal="center"/>
    </xf>
    <xf numFmtId="0" fontId="19" fillId="7" borderId="6" xfId="1" applyBorder="1" applyAlignment="1">
      <alignment horizontal="left"/>
    </xf>
    <xf numFmtId="0" fontId="19" fillId="7" borderId="6" xfId="1" applyBorder="1" applyAlignment="1">
      <alignment horizontal="center"/>
    </xf>
    <xf numFmtId="0" fontId="25" fillId="5" borderId="6" xfId="0" applyFont="1" applyFill="1" applyBorder="1" applyAlignment="1">
      <alignment horizontal="left"/>
    </xf>
    <xf numFmtId="0" fontId="26" fillId="5" borderId="6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left"/>
    </xf>
    <xf numFmtId="14" fontId="10" fillId="0" borderId="6" xfId="0" applyNumberFormat="1" applyFont="1" applyBorder="1" applyAlignment="1">
      <alignment horizontal="center"/>
    </xf>
    <xf numFmtId="0" fontId="19" fillId="7" borderId="6" xfId="1" applyBorder="1"/>
    <xf numFmtId="14" fontId="27" fillId="8" borderId="49" xfId="2" applyNumberFormat="1" applyFont="1" applyAlignment="1">
      <alignment horizontal="center"/>
    </xf>
    <xf numFmtId="0" fontId="26" fillId="0" borderId="6" xfId="0" applyFont="1" applyFill="1" applyBorder="1"/>
    <xf numFmtId="0" fontId="26" fillId="0" borderId="6" xfId="0" applyFont="1" applyBorder="1" applyAlignment="1">
      <alignment horizontal="center"/>
    </xf>
    <xf numFmtId="14" fontId="27" fillId="0" borderId="6" xfId="8" applyNumberFormat="1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14" fontId="27" fillId="0" borderId="0" xfId="8" applyNumberFormat="1" applyFont="1" applyFill="1" applyBorder="1"/>
    <xf numFmtId="14" fontId="27" fillId="0" borderId="6" xfId="1" applyNumberFormat="1" applyFont="1" applyFill="1" applyBorder="1" applyAlignment="1">
      <alignment horizontal="center"/>
    </xf>
    <xf numFmtId="3" fontId="19" fillId="7" borderId="6" xfId="1" applyNumberFormat="1" applyBorder="1" applyAlignment="1">
      <alignment horizontal="center"/>
    </xf>
    <xf numFmtId="0" fontId="26" fillId="0" borderId="6" xfId="0" applyFont="1" applyFill="1" applyBorder="1" applyAlignment="1">
      <alignment horizontal="center"/>
    </xf>
    <xf numFmtId="3" fontId="25" fillId="0" borderId="6" xfId="0" applyNumberFormat="1" applyFont="1" applyFill="1" applyBorder="1" applyAlignment="1">
      <alignment horizontal="center"/>
    </xf>
    <xf numFmtId="14" fontId="27" fillId="0" borderId="38" xfId="1" applyNumberFormat="1" applyFont="1" applyFill="1" applyBorder="1" applyAlignment="1">
      <alignment horizontal="center"/>
    </xf>
    <xf numFmtId="0" fontId="19" fillId="7" borderId="0" xfId="1"/>
    <xf numFmtId="0" fontId="19" fillId="7" borderId="38" xfId="1" applyBorder="1" applyAlignment="1">
      <alignment horizontal="center"/>
    </xf>
    <xf numFmtId="3" fontId="19" fillId="7" borderId="38" xfId="1" applyNumberFormat="1" applyBorder="1" applyAlignment="1">
      <alignment horizontal="center"/>
    </xf>
    <xf numFmtId="0" fontId="0" fillId="0" borderId="6" xfId="0" applyFill="1" applyBorder="1" applyAlignment="1">
      <alignment horizontal="center"/>
    </xf>
    <xf numFmtId="3" fontId="18" fillId="0" borderId="6" xfId="9" applyNumberForma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/>
    </xf>
    <xf numFmtId="0" fontId="10" fillId="0" borderId="6" xfId="0" applyFont="1" applyFill="1" applyBorder="1"/>
    <xf numFmtId="0" fontId="27" fillId="0" borderId="6" xfId="1" applyFont="1" applyFill="1" applyBorder="1"/>
    <xf numFmtId="0" fontId="27" fillId="0" borderId="6" xfId="1" applyFont="1" applyFill="1" applyBorder="1" applyAlignment="1">
      <alignment horizontal="center"/>
    </xf>
    <xf numFmtId="3" fontId="27" fillId="0" borderId="6" xfId="1" applyNumberFormat="1" applyFont="1" applyFill="1" applyBorder="1" applyAlignment="1">
      <alignment horizontal="center"/>
    </xf>
    <xf numFmtId="0" fontId="27" fillId="0" borderId="6" xfId="0" applyFont="1" applyFill="1" applyBorder="1" applyAlignment="1">
      <alignment horizontal="center"/>
    </xf>
    <xf numFmtId="14" fontId="10" fillId="5" borderId="6" xfId="9" applyNumberFormat="1" applyFont="1" applyFill="1" applyBorder="1" applyAlignment="1">
      <alignment horizontal="center"/>
    </xf>
    <xf numFmtId="0" fontId="10" fillId="5" borderId="6" xfId="9" applyFont="1" applyFill="1" applyBorder="1" applyAlignment="1">
      <alignment horizontal="left"/>
    </xf>
    <xf numFmtId="0" fontId="10" fillId="5" borderId="6" xfId="9" applyFont="1" applyFill="1" applyBorder="1" applyAlignment="1">
      <alignment horizontal="center"/>
    </xf>
    <xf numFmtId="3" fontId="10" fillId="0" borderId="6" xfId="9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6" xfId="9" applyFont="1" applyFill="1" applyBorder="1" applyAlignment="1">
      <alignment horizontal="center"/>
    </xf>
    <xf numFmtId="0" fontId="10" fillId="0" borderId="6" xfId="1" applyFont="1" applyFill="1" applyBorder="1" applyAlignment="1">
      <alignment horizontal="center"/>
    </xf>
    <xf numFmtId="3" fontId="10" fillId="0" borderId="6" xfId="1" applyNumberFormat="1" applyFont="1" applyFill="1" applyBorder="1" applyAlignment="1">
      <alignment horizontal="center"/>
    </xf>
    <xf numFmtId="14" fontId="10" fillId="0" borderId="6" xfId="9" applyNumberFormat="1" applyFont="1" applyFill="1" applyBorder="1" applyAlignment="1">
      <alignment horizontal="center"/>
    </xf>
    <xf numFmtId="0" fontId="21" fillId="9" borderId="6" xfId="5" applyBorder="1" applyAlignment="1">
      <alignment horizontal="left"/>
    </xf>
    <xf numFmtId="0" fontId="10" fillId="0" borderId="6" xfId="9" applyFont="1" applyFill="1" applyBorder="1" applyAlignment="1">
      <alignment horizontal="left"/>
    </xf>
    <xf numFmtId="3" fontId="10" fillId="5" borderId="6" xfId="0" applyNumberFormat="1" applyFont="1" applyFill="1" applyBorder="1" applyAlignment="1">
      <alignment horizontal="center"/>
    </xf>
    <xf numFmtId="0" fontId="21" fillId="9" borderId="6" xfId="5" applyBorder="1"/>
    <xf numFmtId="0" fontId="10" fillId="0" borderId="6" xfId="0" applyNumberFormat="1" applyFont="1" applyFill="1" applyBorder="1" applyAlignment="1">
      <alignment horizontal="center"/>
    </xf>
    <xf numFmtId="0" fontId="10" fillId="0" borderId="0" xfId="9" applyFont="1" applyFill="1" applyBorder="1" applyAlignment="1">
      <alignment horizontal="left"/>
    </xf>
    <xf numFmtId="0" fontId="10" fillId="0" borderId="17" xfId="9" applyFont="1" applyFill="1" applyBorder="1" applyAlignment="1">
      <alignment horizontal="left"/>
    </xf>
    <xf numFmtId="0" fontId="21" fillId="9" borderId="17" xfId="5" applyBorder="1" applyAlignment="1">
      <alignment horizontal="left"/>
    </xf>
    <xf numFmtId="0" fontId="21" fillId="9" borderId="17" xfId="5" applyBorder="1"/>
    <xf numFmtId="14" fontId="10" fillId="0" borderId="38" xfId="9" applyNumberFormat="1" applyFont="1" applyFill="1" applyBorder="1" applyAlignment="1">
      <alignment horizontal="center"/>
    </xf>
    <xf numFmtId="0" fontId="10" fillId="5" borderId="38" xfId="9" applyFont="1" applyFill="1" applyBorder="1" applyAlignment="1">
      <alignment horizontal="center"/>
    </xf>
    <xf numFmtId="3" fontId="10" fillId="0" borderId="38" xfId="9" applyNumberFormat="1" applyFont="1" applyFill="1" applyBorder="1" applyAlignment="1">
      <alignment horizontal="center"/>
    </xf>
    <xf numFmtId="14" fontId="27" fillId="0" borderId="6" xfId="5" applyNumberFormat="1" applyFont="1" applyFill="1" applyBorder="1" applyAlignment="1">
      <alignment horizontal="center"/>
    </xf>
    <xf numFmtId="0" fontId="27" fillId="0" borderId="0" xfId="5" applyFont="1" applyFill="1" applyBorder="1" applyAlignment="1">
      <alignment horizontal="left"/>
    </xf>
    <xf numFmtId="14" fontId="0" fillId="0" borderId="6" xfId="0" applyNumberFormat="1" applyBorder="1" applyAlignment="1">
      <alignment horizontal="center"/>
    </xf>
    <xf numFmtId="3" fontId="10" fillId="0" borderId="36" xfId="0" applyNumberFormat="1" applyFont="1" applyFill="1" applyBorder="1" applyAlignment="1">
      <alignment horizontal="center"/>
    </xf>
    <xf numFmtId="166" fontId="5" fillId="0" borderId="39" xfId="0" applyNumberFormat="1" applyFont="1" applyBorder="1" applyAlignment="1">
      <alignment horizontal="center"/>
    </xf>
    <xf numFmtId="0" fontId="5" fillId="0" borderId="39" xfId="9" applyFont="1" applyFill="1" applyBorder="1" applyAlignment="1">
      <alignment horizontal="left"/>
    </xf>
    <xf numFmtId="0" fontId="5" fillId="0" borderId="39" xfId="9" applyFont="1" applyFill="1" applyBorder="1" applyAlignment="1">
      <alignment horizontal="center"/>
    </xf>
    <xf numFmtId="3" fontId="5" fillId="0" borderId="39" xfId="9" applyNumberFormat="1" applyFont="1" applyFill="1" applyBorder="1" applyAlignment="1">
      <alignment horizontal="center"/>
    </xf>
    <xf numFmtId="166" fontId="5" fillId="0" borderId="39" xfId="4" applyNumberFormat="1" applyFont="1" applyFill="1" applyBorder="1" applyAlignment="1" applyProtection="1">
      <alignment horizontal="center"/>
    </xf>
    <xf numFmtId="0" fontId="5" fillId="0" borderId="39" xfId="4" applyNumberFormat="1" applyFont="1" applyFill="1" applyBorder="1" applyAlignment="1" applyProtection="1"/>
    <xf numFmtId="0" fontId="5" fillId="6" borderId="39" xfId="0" applyFont="1" applyFill="1" applyBorder="1" applyAlignment="1">
      <alignment horizontal="center"/>
    </xf>
    <xf numFmtId="3" fontId="5" fillId="6" borderId="39" xfId="0" applyNumberFormat="1" applyFont="1" applyFill="1" applyBorder="1" applyAlignment="1">
      <alignment horizontal="center"/>
    </xf>
    <xf numFmtId="0" fontId="5" fillId="16" borderId="39" xfId="9" applyFont="1" applyFill="1" applyBorder="1" applyAlignment="1">
      <alignment horizontal="left"/>
    </xf>
    <xf numFmtId="0" fontId="5" fillId="0" borderId="39" xfId="0" applyFont="1" applyBorder="1" applyAlignment="1">
      <alignment horizontal="center"/>
    </xf>
    <xf numFmtId="0" fontId="5" fillId="6" borderId="39" xfId="9" applyFont="1" applyFill="1" applyBorder="1" applyAlignment="1">
      <alignment horizontal="center"/>
    </xf>
    <xf numFmtId="0" fontId="5" fillId="15" borderId="39" xfId="4" applyNumberFormat="1" applyFont="1" applyFill="1" applyBorder="1" applyAlignment="1" applyProtection="1"/>
    <xf numFmtId="3" fontId="5" fillId="0" borderId="39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6" fontId="10" fillId="17" borderId="39" xfId="0" applyNumberFormat="1" applyFont="1" applyFill="1" applyBorder="1" applyAlignment="1">
      <alignment horizontal="center"/>
    </xf>
    <xf numFmtId="0" fontId="10" fillId="17" borderId="39" xfId="4" applyNumberFormat="1" applyFont="1" applyFill="1" applyBorder="1" applyAlignment="1" applyProtection="1">
      <alignment horizontal="left"/>
    </xf>
    <xf numFmtId="0" fontId="10" fillId="0" borderId="39" xfId="9" applyFont="1" applyFill="1" applyBorder="1" applyAlignment="1">
      <alignment horizontal="center"/>
    </xf>
    <xf numFmtId="3" fontId="10" fillId="0" borderId="39" xfId="9" applyNumberFormat="1" applyFont="1" applyFill="1" applyBorder="1" applyAlignment="1">
      <alignment horizontal="center"/>
    </xf>
    <xf numFmtId="0" fontId="10" fillId="17" borderId="39" xfId="0" applyFont="1" applyFill="1" applyBorder="1"/>
    <xf numFmtId="0" fontId="10" fillId="0" borderId="39" xfId="0" applyFont="1" applyBorder="1" applyAlignment="1">
      <alignment horizontal="center"/>
    </xf>
    <xf numFmtId="3" fontId="10" fillId="0" borderId="39" xfId="0" applyNumberFormat="1" applyFont="1" applyFill="1" applyBorder="1" applyAlignment="1">
      <alignment horizontal="center"/>
    </xf>
    <xf numFmtId="166" fontId="10" fillId="18" borderId="39" xfId="0" applyNumberFormat="1" applyFont="1" applyFill="1" applyBorder="1" applyAlignment="1">
      <alignment horizontal="center"/>
    </xf>
    <xf numFmtId="3" fontId="10" fillId="0" borderId="39" xfId="0" applyNumberFormat="1" applyFont="1" applyFill="1" applyBorder="1" applyAlignment="1">
      <alignment horizontal="center" vertical="center"/>
    </xf>
    <xf numFmtId="0" fontId="10" fillId="0" borderId="39" xfId="0" applyFont="1" applyBorder="1"/>
    <xf numFmtId="0" fontId="10" fillId="6" borderId="39" xfId="9" applyFont="1" applyFill="1" applyBorder="1" applyAlignment="1">
      <alignment horizontal="center"/>
    </xf>
    <xf numFmtId="166" fontId="10" fillId="0" borderId="39" xfId="0" applyNumberFormat="1" applyFont="1" applyBorder="1" applyAlignment="1">
      <alignment horizontal="center"/>
    </xf>
    <xf numFmtId="0" fontId="10" fillId="0" borderId="39" xfId="0" applyFont="1" applyFill="1" applyBorder="1" applyAlignment="1">
      <alignment horizontal="center"/>
    </xf>
    <xf numFmtId="166" fontId="10" fillId="17" borderId="39" xfId="0" applyNumberFormat="1" applyFont="1" applyFill="1" applyBorder="1"/>
    <xf numFmtId="3" fontId="10" fillId="0" borderId="40" xfId="0" applyNumberFormat="1" applyFont="1" applyFill="1" applyBorder="1" applyAlignment="1">
      <alignment horizontal="center"/>
    </xf>
    <xf numFmtId="0" fontId="10" fillId="0" borderId="39" xfId="9" applyFont="1" applyFill="1" applyBorder="1" applyAlignment="1">
      <alignment horizontal="left"/>
    </xf>
    <xf numFmtId="3" fontId="10" fillId="0" borderId="40" xfId="9" applyNumberFormat="1" applyFont="1" applyFill="1" applyBorder="1" applyAlignment="1">
      <alignment horizontal="center"/>
    </xf>
    <xf numFmtId="166" fontId="12" fillId="3" borderId="39" xfId="4" applyNumberFormat="1" applyFont="1" applyBorder="1" applyAlignment="1" applyProtection="1">
      <alignment horizontal="center"/>
    </xf>
    <xf numFmtId="0" fontId="28" fillId="19" borderId="39" xfId="4" applyNumberFormat="1" applyFont="1" applyFill="1" applyBorder="1" applyAlignment="1" applyProtection="1">
      <alignment horizontal="left"/>
    </xf>
    <xf numFmtId="0" fontId="28" fillId="19" borderId="39" xfId="4" applyNumberFormat="1" applyFont="1" applyFill="1" applyBorder="1" applyAlignment="1" applyProtection="1"/>
    <xf numFmtId="0" fontId="28" fillId="20" borderId="39" xfId="0" applyFont="1" applyFill="1" applyBorder="1"/>
    <xf numFmtId="0" fontId="10" fillId="0" borderId="39" xfId="4" applyNumberFormat="1" applyFont="1" applyFill="1" applyBorder="1" applyAlignment="1" applyProtection="1">
      <alignment horizontal="left"/>
    </xf>
    <xf numFmtId="166" fontId="10" fillId="0" borderId="39" xfId="9" applyNumberFormat="1" applyFont="1" applyFill="1" applyBorder="1" applyAlignment="1">
      <alignment horizontal="center"/>
    </xf>
    <xf numFmtId="0" fontId="10" fillId="0" borderId="39" xfId="3" applyNumberFormat="1" applyFont="1" applyFill="1" applyBorder="1" applyAlignment="1" applyProtection="1">
      <alignment horizontal="center"/>
    </xf>
    <xf numFmtId="3" fontId="10" fillId="0" borderId="39" xfId="3" applyNumberFormat="1" applyFont="1" applyFill="1" applyBorder="1" applyAlignment="1" applyProtection="1">
      <alignment horizontal="center"/>
    </xf>
    <xf numFmtId="0" fontId="10" fillId="6" borderId="39" xfId="0" applyFont="1" applyFill="1" applyBorder="1" applyAlignment="1">
      <alignment horizontal="center"/>
    </xf>
    <xf numFmtId="0" fontId="12" fillId="3" borderId="39" xfId="4" applyNumberFormat="1" applyFont="1" applyBorder="1" applyAlignment="1" applyProtection="1">
      <alignment horizontal="left"/>
    </xf>
    <xf numFmtId="0" fontId="12" fillId="3" borderId="39" xfId="4" applyNumberFormat="1" applyFont="1" applyBorder="1" applyAlignment="1" applyProtection="1"/>
    <xf numFmtId="166" fontId="10" fillId="0" borderId="39" xfId="4" applyNumberFormat="1" applyFont="1" applyFill="1" applyBorder="1" applyAlignment="1" applyProtection="1">
      <alignment horizontal="center"/>
    </xf>
    <xf numFmtId="0" fontId="10" fillId="0" borderId="39" xfId="4" applyNumberFormat="1" applyFont="1" applyFill="1" applyBorder="1" applyAlignment="1" applyProtection="1"/>
    <xf numFmtId="0" fontId="10" fillId="0" borderId="0" xfId="0" applyFont="1" applyBorder="1"/>
    <xf numFmtId="166" fontId="10" fillId="0" borderId="39" xfId="0" applyNumberFormat="1" applyFont="1" applyFill="1" applyBorder="1" applyAlignment="1">
      <alignment horizontal="center"/>
    </xf>
    <xf numFmtId="0" fontId="0" fillId="21" borderId="39" xfId="0" applyFont="1" applyFill="1" applyBorder="1"/>
    <xf numFmtId="3" fontId="15" fillId="0" borderId="39" xfId="0" applyNumberFormat="1" applyFont="1" applyFill="1" applyBorder="1" applyAlignment="1">
      <alignment horizontal="center"/>
    </xf>
    <xf numFmtId="0" fontId="0" fillId="0" borderId="39" xfId="0" applyFont="1" applyBorder="1"/>
    <xf numFmtId="0" fontId="0" fillId="0" borderId="39" xfId="0" applyFont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3" fontId="15" fillId="0" borderId="39" xfId="9" applyNumberFormat="1" applyFont="1" applyFill="1" applyBorder="1" applyAlignment="1">
      <alignment horizontal="center"/>
    </xf>
    <xf numFmtId="0" fontId="10" fillId="21" borderId="39" xfId="9" applyFont="1" applyFill="1" applyBorder="1" applyAlignment="1">
      <alignment horizontal="left"/>
    </xf>
    <xf numFmtId="0" fontId="0" fillId="6" borderId="39" xfId="0" applyFont="1" applyFill="1" applyBorder="1" applyAlignment="1">
      <alignment horizontal="center"/>
    </xf>
    <xf numFmtId="3" fontId="15" fillId="0" borderId="40" xfId="9" applyNumberFormat="1" applyFont="1" applyFill="1" applyBorder="1" applyAlignment="1">
      <alignment horizontal="center"/>
    </xf>
    <xf numFmtId="166" fontId="0" fillId="22" borderId="41" xfId="0" applyNumberFormat="1" applyFont="1" applyFill="1" applyBorder="1" applyAlignment="1">
      <alignment horizontal="center"/>
    </xf>
    <xf numFmtId="0" fontId="10" fillId="23" borderId="39" xfId="9" applyFont="1" applyFill="1" applyBorder="1" applyAlignment="1">
      <alignment horizontal="left"/>
    </xf>
    <xf numFmtId="166" fontId="0" fillId="22" borderId="40" xfId="0" applyNumberFormat="1" applyFont="1" applyFill="1" applyBorder="1" applyAlignment="1">
      <alignment horizontal="center"/>
    </xf>
    <xf numFmtId="0" fontId="10" fillId="23" borderId="40" xfId="9" applyFont="1" applyFill="1" applyBorder="1" applyAlignment="1">
      <alignment horizontal="left"/>
    </xf>
    <xf numFmtId="166" fontId="10" fillId="0" borderId="6" xfId="0" applyNumberFormat="1" applyFont="1" applyBorder="1" applyAlignment="1">
      <alignment horizontal="center"/>
    </xf>
    <xf numFmtId="0" fontId="10" fillId="0" borderId="6" xfId="0" applyFont="1" applyBorder="1"/>
    <xf numFmtId="0" fontId="10" fillId="0" borderId="42" xfId="0" applyFont="1" applyFill="1" applyBorder="1" applyAlignment="1">
      <alignment horizontal="center"/>
    </xf>
    <xf numFmtId="166" fontId="10" fillId="0" borderId="40" xfId="0" applyNumberFormat="1" applyFont="1" applyBorder="1" applyAlignment="1">
      <alignment horizontal="center"/>
    </xf>
    <xf numFmtId="0" fontId="10" fillId="0" borderId="40" xfId="0" applyFont="1" applyFill="1" applyBorder="1"/>
    <xf numFmtId="0" fontId="10" fillId="0" borderId="40" xfId="0" applyFont="1" applyFill="1" applyBorder="1" applyAlignment="1">
      <alignment horizontal="center"/>
    </xf>
    <xf numFmtId="3" fontId="15" fillId="0" borderId="40" xfId="0" applyNumberFormat="1" applyFont="1" applyFill="1" applyBorder="1" applyAlignment="1">
      <alignment horizontal="center"/>
    </xf>
    <xf numFmtId="0" fontId="10" fillId="6" borderId="6" xfId="9" applyFont="1" applyFill="1" applyBorder="1" applyAlignment="1">
      <alignment horizontal="center"/>
    </xf>
    <xf numFmtId="3" fontId="15" fillId="0" borderId="6" xfId="9" applyNumberFormat="1" applyFont="1" applyFill="1" applyBorder="1" applyAlignment="1">
      <alignment horizontal="center"/>
    </xf>
    <xf numFmtId="166" fontId="0" fillId="0" borderId="41" xfId="0" applyNumberFormat="1" applyFont="1" applyBorder="1" applyAlignment="1">
      <alignment horizontal="center"/>
    </xf>
    <xf numFmtId="0" fontId="10" fillId="21" borderId="41" xfId="9" applyFont="1" applyFill="1" applyBorder="1" applyAlignment="1">
      <alignment horizontal="left"/>
    </xf>
    <xf numFmtId="0" fontId="10" fillId="0" borderId="41" xfId="0" applyFont="1" applyFill="1" applyBorder="1" applyAlignment="1">
      <alignment horizontal="center"/>
    </xf>
    <xf numFmtId="3" fontId="15" fillId="0" borderId="41" xfId="9" applyNumberFormat="1" applyFont="1" applyFill="1" applyBorder="1" applyAlignment="1">
      <alignment horizontal="center"/>
    </xf>
    <xf numFmtId="0" fontId="10" fillId="0" borderId="36" xfId="0" applyFont="1" applyBorder="1"/>
    <xf numFmtId="0" fontId="10" fillId="0" borderId="36" xfId="0" applyFont="1" applyFill="1" applyBorder="1" applyAlignment="1">
      <alignment horizontal="center"/>
    </xf>
    <xf numFmtId="166" fontId="10" fillId="0" borderId="6" xfId="4" applyNumberFormat="1" applyFont="1" applyFill="1" applyBorder="1" applyAlignment="1" applyProtection="1">
      <alignment horizontal="center"/>
    </xf>
    <xf numFmtId="0" fontId="10" fillId="0" borderId="6" xfId="4" applyNumberFormat="1" applyFont="1" applyFill="1" applyBorder="1" applyAlignment="1" applyProtection="1"/>
    <xf numFmtId="166" fontId="10" fillId="0" borderId="41" xfId="0" applyNumberFormat="1" applyFont="1" applyBorder="1" applyAlignment="1">
      <alignment horizontal="center"/>
    </xf>
    <xf numFmtId="0" fontId="10" fillId="0" borderId="41" xfId="0" applyFont="1" applyBorder="1"/>
    <xf numFmtId="0" fontId="10" fillId="6" borderId="38" xfId="0" applyFont="1" applyFill="1" applyBorder="1" applyAlignment="1">
      <alignment horizontal="center"/>
    </xf>
    <xf numFmtId="0" fontId="10" fillId="6" borderId="41" xfId="0" applyFont="1" applyFill="1" applyBorder="1" applyAlignment="1">
      <alignment horizontal="center"/>
    </xf>
    <xf numFmtId="166" fontId="0" fillId="22" borderId="43" xfId="0" applyNumberFormat="1" applyFont="1" applyFill="1" applyBorder="1" applyAlignment="1">
      <alignment horizontal="center"/>
    </xf>
    <xf numFmtId="0" fontId="10" fillId="0" borderId="40" xfId="9" applyFont="1" applyFill="1" applyBorder="1" applyAlignment="1">
      <alignment horizontal="center"/>
    </xf>
    <xf numFmtId="166" fontId="10" fillId="0" borderId="38" xfId="0" applyNumberFormat="1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6" borderId="38" xfId="9" applyFont="1" applyFill="1" applyBorder="1" applyAlignment="1">
      <alignment horizontal="center"/>
    </xf>
    <xf numFmtId="166" fontId="0" fillId="22" borderId="6" xfId="0" applyNumberFormat="1" applyFont="1" applyFill="1" applyBorder="1" applyAlignment="1">
      <alignment horizontal="center"/>
    </xf>
    <xf numFmtId="0" fontId="0" fillId="21" borderId="6" xfId="0" applyFill="1" applyBorder="1"/>
    <xf numFmtId="166" fontId="10" fillId="0" borderId="43" xfId="0" applyNumberFormat="1" applyFont="1" applyBorder="1" applyAlignment="1">
      <alignment horizontal="center"/>
    </xf>
    <xf numFmtId="0" fontId="0" fillId="0" borderId="43" xfId="0" applyFont="1" applyBorder="1"/>
    <xf numFmtId="0" fontId="10" fillId="0" borderId="43" xfId="0" applyFont="1" applyBorder="1" applyAlignment="1">
      <alignment horizontal="center"/>
    </xf>
    <xf numFmtId="0" fontId="10" fillId="0" borderId="6" xfId="4" applyNumberFormat="1" applyFont="1" applyFill="1" applyBorder="1" applyAlignment="1" applyProtection="1">
      <alignment horizontal="left"/>
    </xf>
    <xf numFmtId="0" fontId="25" fillId="0" borderId="36" xfId="0" applyFont="1" applyFill="1" applyBorder="1" applyAlignment="1">
      <alignment horizontal="left"/>
    </xf>
    <xf numFmtId="0" fontId="25" fillId="0" borderId="36" xfId="0" applyFont="1" applyFill="1" applyBorder="1" applyAlignment="1">
      <alignment horizontal="center"/>
    </xf>
    <xf numFmtId="14" fontId="10" fillId="0" borderId="38" xfId="0" applyNumberFormat="1" applyFont="1" applyFill="1" applyBorder="1" applyAlignment="1">
      <alignment horizontal="center"/>
    </xf>
    <xf numFmtId="0" fontId="25" fillId="0" borderId="38" xfId="0" applyFont="1" applyFill="1" applyBorder="1" applyAlignment="1">
      <alignment horizontal="left"/>
    </xf>
    <xf numFmtId="0" fontId="25" fillId="0" borderId="38" xfId="0" applyFont="1" applyFill="1" applyBorder="1" applyAlignment="1">
      <alignment horizontal="center"/>
    </xf>
    <xf numFmtId="14" fontId="10" fillId="0" borderId="0" xfId="0" applyNumberFormat="1" applyFont="1" applyFill="1" applyBorder="1" applyAlignment="1">
      <alignment horizontal="center"/>
    </xf>
    <xf numFmtId="14" fontId="20" fillId="8" borderId="50" xfId="2" applyNumberFormat="1" applyBorder="1" applyAlignment="1">
      <alignment horizontal="center"/>
    </xf>
    <xf numFmtId="0" fontId="10" fillId="0" borderId="36" xfId="0" applyFont="1" applyFill="1" applyBorder="1" applyAlignment="1">
      <alignment horizontal="left"/>
    </xf>
    <xf numFmtId="14" fontId="20" fillId="8" borderId="6" xfId="2" applyNumberFormat="1" applyBorder="1" applyAlignment="1">
      <alignment horizontal="center"/>
    </xf>
    <xf numFmtId="3" fontId="29" fillId="0" borderId="6" xfId="0" applyNumberFormat="1" applyFont="1" applyBorder="1" applyAlignment="1">
      <alignment horizontal="center"/>
    </xf>
    <xf numFmtId="0" fontId="15" fillId="5" borderId="37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center"/>
    </xf>
    <xf numFmtId="0" fontId="15" fillId="5" borderId="21" xfId="0" applyFont="1" applyFill="1" applyBorder="1" applyAlignment="1">
      <alignment horizontal="center"/>
    </xf>
    <xf numFmtId="3" fontId="30" fillId="0" borderId="6" xfId="0" applyNumberFormat="1" applyFont="1" applyFill="1" applyBorder="1" applyAlignment="1">
      <alignment horizontal="center"/>
    </xf>
    <xf numFmtId="3" fontId="30" fillId="0" borderId="38" xfId="0" applyNumberFormat="1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10" fillId="0" borderId="44" xfId="0" applyFont="1" applyFill="1" applyBorder="1" applyAlignment="1">
      <alignment horizontal="center"/>
    </xf>
    <xf numFmtId="0" fontId="10" fillId="0" borderId="44" xfId="0" applyFont="1" applyFill="1" applyBorder="1" applyAlignment="1">
      <alignment horizontal="right"/>
    </xf>
    <xf numFmtId="14" fontId="20" fillId="0" borderId="0" xfId="2" applyNumberForma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0" fillId="0" borderId="44" xfId="0" applyBorder="1" applyAlignment="1">
      <alignment horizontal="center"/>
    </xf>
    <xf numFmtId="0" fontId="0" fillId="0" borderId="0" xfId="0" applyBorder="1" applyAlignment="1">
      <alignment horizontal="right"/>
    </xf>
    <xf numFmtId="14" fontId="27" fillId="0" borderId="36" xfId="8" applyNumberFormat="1" applyFont="1" applyFill="1" applyBorder="1" applyAlignment="1">
      <alignment horizontal="center"/>
    </xf>
    <xf numFmtId="14" fontId="27" fillId="0" borderId="0" xfId="8" applyNumberFormat="1" applyFont="1" applyFill="1" applyBorder="1" applyAlignment="1">
      <alignment horizontal="center"/>
    </xf>
    <xf numFmtId="14" fontId="10" fillId="0" borderId="45" xfId="9" applyNumberFormat="1" applyFont="1" applyFill="1" applyBorder="1" applyAlignment="1">
      <alignment horizontal="center"/>
    </xf>
    <xf numFmtId="0" fontId="0" fillId="0" borderId="44" xfId="0" applyBorder="1"/>
    <xf numFmtId="166" fontId="5" fillId="0" borderId="0" xfId="0" applyNumberFormat="1" applyFont="1" applyBorder="1" applyAlignment="1">
      <alignment horizontal="center"/>
    </xf>
    <xf numFmtId="0" fontId="5" fillId="0" borderId="0" xfId="9" applyFont="1" applyFill="1" applyBorder="1" applyAlignment="1">
      <alignment horizontal="left"/>
    </xf>
    <xf numFmtId="0" fontId="5" fillId="0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right"/>
    </xf>
    <xf numFmtId="166" fontId="10" fillId="0" borderId="0" xfId="0" applyNumberFormat="1" applyFont="1" applyBorder="1" applyAlignment="1">
      <alignment horizontal="center"/>
    </xf>
    <xf numFmtId="0" fontId="10" fillId="0" borderId="0" xfId="9" applyFont="1" applyFill="1" applyBorder="1" applyAlignment="1">
      <alignment horizontal="center"/>
    </xf>
    <xf numFmtId="0" fontId="10" fillId="6" borderId="0" xfId="9" applyFont="1" applyFill="1" applyBorder="1" applyAlignment="1">
      <alignment horizontal="center"/>
    </xf>
    <xf numFmtId="0" fontId="24" fillId="0" borderId="6" xfId="0" applyFont="1" applyBorder="1" applyAlignment="1">
      <alignment horizontal="center"/>
    </xf>
    <xf numFmtId="3" fontId="24" fillId="0" borderId="6" xfId="0" applyNumberFormat="1" applyFont="1" applyBorder="1" applyAlignment="1">
      <alignment horizontal="center"/>
    </xf>
    <xf numFmtId="10" fontId="18" fillId="0" borderId="6" xfId="11" applyNumberFormat="1" applyFont="1" applyBorder="1"/>
    <xf numFmtId="10" fontId="18" fillId="0" borderId="0" xfId="11" applyNumberFormat="1" applyFont="1" applyBorder="1"/>
    <xf numFmtId="0" fontId="31" fillId="0" borderId="0" xfId="0" applyFont="1"/>
    <xf numFmtId="0" fontId="4" fillId="0" borderId="0" xfId="0" applyFont="1" applyFill="1" applyBorder="1" applyAlignment="1"/>
    <xf numFmtId="166" fontId="10" fillId="0" borderId="6" xfId="0" applyNumberFormat="1" applyFont="1" applyFill="1" applyBorder="1" applyAlignment="1">
      <alignment horizontal="center"/>
    </xf>
    <xf numFmtId="0" fontId="0" fillId="0" borderId="6" xfId="0" applyFont="1" applyBorder="1" applyAlignment="1">
      <alignment horizontal="left"/>
    </xf>
    <xf numFmtId="166" fontId="10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6" borderId="6" xfId="0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166" fontId="10" fillId="0" borderId="6" xfId="0" applyNumberFormat="1" applyFont="1" applyBorder="1" applyAlignment="1">
      <alignment horizontal="center" vertical="center" wrapText="1"/>
    </xf>
    <xf numFmtId="3" fontId="10" fillId="0" borderId="6" xfId="3" applyNumberFormat="1" applyFont="1" applyFill="1" applyBorder="1" applyAlignment="1" applyProtection="1">
      <alignment horizontal="center"/>
    </xf>
    <xf numFmtId="0" fontId="10" fillId="0" borderId="6" xfId="0" applyFont="1" applyFill="1" applyBorder="1" applyAlignment="1">
      <alignment horizontal="left" wrapText="1"/>
    </xf>
    <xf numFmtId="166" fontId="10" fillId="24" borderId="6" xfId="0" applyNumberFormat="1" applyFont="1" applyFill="1" applyBorder="1" applyAlignment="1">
      <alignment horizontal="center"/>
    </xf>
    <xf numFmtId="0" fontId="0" fillId="21" borderId="6" xfId="0" applyFill="1" applyBorder="1" applyAlignment="1">
      <alignment horizontal="left"/>
    </xf>
    <xf numFmtId="0" fontId="10" fillId="0" borderId="6" xfId="0" applyFont="1" applyBorder="1" applyAlignment="1">
      <alignment horizontal="left"/>
    </xf>
    <xf numFmtId="166" fontId="10" fillId="24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3" fontId="10" fillId="0" borderId="41" xfId="9" applyNumberFormat="1" applyFont="1" applyFill="1" applyBorder="1" applyAlignment="1">
      <alignment horizontal="center"/>
    </xf>
    <xf numFmtId="166" fontId="10" fillId="24" borderId="6" xfId="9" applyNumberFormat="1" applyFont="1" applyFill="1" applyBorder="1" applyAlignment="1">
      <alignment horizontal="center"/>
    </xf>
    <xf numFmtId="0" fontId="10" fillId="21" borderId="6" xfId="0" applyFont="1" applyFill="1" applyBorder="1" applyAlignment="1">
      <alignment horizontal="left"/>
    </xf>
    <xf numFmtId="166" fontId="10" fillId="24" borderId="36" xfId="0" applyNumberFormat="1" applyFont="1" applyFill="1" applyBorder="1" applyAlignment="1">
      <alignment horizontal="center"/>
    </xf>
    <xf numFmtId="0" fontId="10" fillId="6" borderId="36" xfId="0" applyFont="1" applyFill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/>
    </xf>
    <xf numFmtId="3" fontId="15" fillId="0" borderId="6" xfId="0" applyNumberFormat="1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3" fontId="25" fillId="0" borderId="38" xfId="0" applyNumberFormat="1" applyFont="1" applyFill="1" applyBorder="1" applyAlignment="1">
      <alignment horizontal="center"/>
    </xf>
    <xf numFmtId="3" fontId="10" fillId="15" borderId="6" xfId="0" applyNumberFormat="1" applyFont="1" applyFill="1" applyBorder="1" applyAlignment="1">
      <alignment horizontal="center"/>
    </xf>
    <xf numFmtId="3" fontId="0" fillId="0" borderId="6" xfId="0" applyNumberFormat="1" applyFont="1" applyBorder="1" applyAlignment="1">
      <alignment horizontal="center"/>
    </xf>
    <xf numFmtId="3" fontId="25" fillId="0" borderId="36" xfId="0" applyNumberFormat="1" applyFont="1" applyFill="1" applyBorder="1" applyAlignment="1">
      <alignment horizontal="center"/>
    </xf>
    <xf numFmtId="3" fontId="25" fillId="5" borderId="6" xfId="0" applyNumberFormat="1" applyFont="1" applyFill="1" applyBorder="1" applyAlignment="1">
      <alignment horizontal="center"/>
    </xf>
    <xf numFmtId="3" fontId="26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43" xfId="0" applyFont="1" applyBorder="1" applyAlignment="1">
      <alignment horizontal="center"/>
    </xf>
    <xf numFmtId="0" fontId="10" fillId="0" borderId="6" xfId="3" applyNumberFormat="1" applyFont="1" applyFill="1" applyBorder="1" applyAlignment="1" applyProtection="1">
      <alignment horizontal="center"/>
    </xf>
    <xf numFmtId="0" fontId="2" fillId="4" borderId="14" xfId="0" applyFont="1" applyFill="1" applyBorder="1"/>
    <xf numFmtId="0" fontId="2" fillId="4" borderId="52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left" vertical="center"/>
    </xf>
    <xf numFmtId="0" fontId="2" fillId="4" borderId="32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3" fontId="0" fillId="0" borderId="55" xfId="0" applyNumberFormat="1" applyFill="1" applyBorder="1" applyAlignment="1">
      <alignment horizontal="center"/>
    </xf>
    <xf numFmtId="3" fontId="0" fillId="0" borderId="56" xfId="0" applyNumberFormat="1" applyFill="1" applyBorder="1" applyAlignment="1">
      <alignment horizontal="center"/>
    </xf>
    <xf numFmtId="3" fontId="5" fillId="0" borderId="56" xfId="0" applyNumberFormat="1" applyFont="1" applyFill="1" applyBorder="1" applyAlignment="1">
      <alignment horizontal="center"/>
    </xf>
    <xf numFmtId="3" fontId="0" fillId="0" borderId="57" xfId="0" applyNumberFormat="1" applyFill="1" applyBorder="1" applyAlignment="1">
      <alignment horizontal="center"/>
    </xf>
    <xf numFmtId="3" fontId="3" fillId="0" borderId="31" xfId="0" applyNumberFormat="1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2" fillId="12" borderId="13" xfId="0" quotePrefix="1" applyFont="1" applyFill="1" applyBorder="1" applyAlignment="1">
      <alignment horizontal="center" vertical="center"/>
    </xf>
    <xf numFmtId="0" fontId="2" fillId="12" borderId="24" xfId="0" applyFont="1" applyFill="1" applyBorder="1" applyAlignment="1">
      <alignment horizontal="center"/>
    </xf>
    <xf numFmtId="0" fontId="2" fillId="12" borderId="24" xfId="0" applyFont="1" applyFill="1" applyBorder="1"/>
    <xf numFmtId="0" fontId="2" fillId="12" borderId="3" xfId="0" applyFont="1" applyFill="1" applyBorder="1" applyAlignment="1">
      <alignment horizontal="center" vertical="center"/>
    </xf>
    <xf numFmtId="3" fontId="23" fillId="0" borderId="51" xfId="0" applyNumberFormat="1" applyFont="1" applyBorder="1" applyAlignment="1">
      <alignment horizontal="center"/>
    </xf>
    <xf numFmtId="3" fontId="0" fillId="0" borderId="55" xfId="0" applyNumberFormat="1" applyFont="1" applyFill="1" applyBorder="1" applyAlignment="1">
      <alignment horizontal="center" vertical="center"/>
    </xf>
    <xf numFmtId="3" fontId="0" fillId="0" borderId="56" xfId="0" applyNumberFormat="1" applyFont="1" applyFill="1" applyBorder="1" applyAlignment="1">
      <alignment horizontal="center" vertical="center"/>
    </xf>
    <xf numFmtId="3" fontId="0" fillId="0" borderId="57" xfId="0" applyNumberFormat="1" applyFont="1" applyFill="1" applyBorder="1" applyAlignment="1">
      <alignment horizontal="center" vertical="center"/>
    </xf>
    <xf numFmtId="3" fontId="23" fillId="0" borderId="31" xfId="0" applyNumberFormat="1" applyFont="1" applyBorder="1" applyAlignment="1">
      <alignment horizontal="center"/>
    </xf>
    <xf numFmtId="3" fontId="23" fillId="0" borderId="32" xfId="0" applyNumberFormat="1" applyFont="1" applyBorder="1" applyAlignment="1">
      <alignment horizontal="center"/>
    </xf>
    <xf numFmtId="3" fontId="23" fillId="0" borderId="33" xfId="0" applyNumberFormat="1" applyFont="1" applyBorder="1" applyAlignment="1">
      <alignment horizontal="center"/>
    </xf>
    <xf numFmtId="0" fontId="2" fillId="12" borderId="31" xfId="0" applyFont="1" applyFill="1" applyBorder="1" applyAlignment="1">
      <alignment horizontal="left" vertical="center"/>
    </xf>
    <xf numFmtId="0" fontId="2" fillId="12" borderId="32" xfId="0" applyFont="1" applyFill="1" applyBorder="1" applyAlignment="1">
      <alignment horizontal="left" vertical="center"/>
    </xf>
    <xf numFmtId="0" fontId="2" fillId="12" borderId="33" xfId="0" applyFont="1" applyFill="1" applyBorder="1" applyAlignment="1">
      <alignment horizontal="left" vertical="center"/>
    </xf>
    <xf numFmtId="3" fontId="2" fillId="0" borderId="37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0" fontId="2" fillId="11" borderId="24" xfId="0" applyFont="1" applyFill="1" applyBorder="1" applyAlignment="1">
      <alignment horizontal="center"/>
    </xf>
    <xf numFmtId="0" fontId="2" fillId="11" borderId="24" xfId="0" applyFont="1" applyFill="1" applyBorder="1" applyAlignment="1">
      <alignment horizontal="center" vertical="center"/>
    </xf>
    <xf numFmtId="3" fontId="23" fillId="0" borderId="51" xfId="0" applyNumberFormat="1" applyFont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31" xfId="0" applyFont="1" applyFill="1" applyBorder="1" applyAlignment="1">
      <alignment horizontal="left" vertical="center"/>
    </xf>
    <xf numFmtId="0" fontId="2" fillId="11" borderId="32" xfId="0" applyFont="1" applyFill="1" applyBorder="1" applyAlignment="1">
      <alignment horizontal="left" vertical="center"/>
    </xf>
    <xf numFmtId="0" fontId="2" fillId="11" borderId="33" xfId="0" applyFont="1" applyFill="1" applyBorder="1" applyAlignment="1">
      <alignment horizontal="left" vertical="center"/>
    </xf>
    <xf numFmtId="3" fontId="23" fillId="0" borderId="31" xfId="0" applyNumberFormat="1" applyFont="1" applyBorder="1" applyAlignment="1">
      <alignment horizontal="center" vertical="center"/>
    </xf>
    <xf numFmtId="3" fontId="23" fillId="0" borderId="32" xfId="0" applyNumberFormat="1" applyFont="1" applyBorder="1" applyAlignment="1">
      <alignment horizontal="center" vertical="center"/>
    </xf>
    <xf numFmtId="3" fontId="23" fillId="0" borderId="33" xfId="0" applyNumberFormat="1" applyFont="1" applyBorder="1" applyAlignment="1">
      <alignment horizontal="center" vertical="center"/>
    </xf>
    <xf numFmtId="0" fontId="2" fillId="11" borderId="24" xfId="0" applyFont="1" applyFill="1" applyBorder="1" applyAlignment="1">
      <alignment vertical="center"/>
    </xf>
    <xf numFmtId="0" fontId="2" fillId="11" borderId="2" xfId="0" applyFont="1" applyFill="1" applyBorder="1" applyAlignment="1">
      <alignment vertical="center"/>
    </xf>
    <xf numFmtId="3" fontId="23" fillId="0" borderId="2" xfId="0" applyNumberFormat="1" applyFont="1" applyBorder="1" applyAlignment="1">
      <alignment horizontal="center" vertical="center"/>
    </xf>
    <xf numFmtId="3" fontId="0" fillId="0" borderId="37" xfId="0" applyNumberFormat="1" applyFill="1" applyBorder="1" applyAlignment="1">
      <alignment horizontal="center"/>
    </xf>
    <xf numFmtId="0" fontId="2" fillId="13" borderId="47" xfId="0" applyFont="1" applyFill="1" applyBorder="1" applyAlignment="1">
      <alignment horizontal="center" vertical="center"/>
    </xf>
    <xf numFmtId="0" fontId="2" fillId="13" borderId="31" xfId="0" applyFont="1" applyFill="1" applyBorder="1" applyAlignment="1">
      <alignment horizontal="left" vertical="center"/>
    </xf>
    <xf numFmtId="0" fontId="2" fillId="13" borderId="33" xfId="0" applyFont="1" applyFill="1" applyBorder="1" applyAlignment="1">
      <alignment horizontal="left" vertical="center"/>
    </xf>
    <xf numFmtId="3" fontId="23" fillId="0" borderId="31" xfId="0" applyNumberFormat="1" applyFont="1" applyFill="1" applyBorder="1" applyAlignment="1">
      <alignment horizontal="center" vertical="center"/>
    </xf>
    <xf numFmtId="3" fontId="23" fillId="0" borderId="33" xfId="0" applyNumberFormat="1" applyFont="1" applyFill="1" applyBorder="1" applyAlignment="1">
      <alignment horizontal="center" vertical="center"/>
    </xf>
    <xf numFmtId="0" fontId="2" fillId="13" borderId="37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0" fontId="2" fillId="13" borderId="21" xfId="0" applyFont="1" applyFill="1" applyBorder="1" applyAlignment="1">
      <alignment horizontal="center" vertical="center"/>
    </xf>
    <xf numFmtId="0" fontId="0" fillId="14" borderId="27" xfId="0" applyFill="1" applyBorder="1" applyAlignment="1">
      <alignment horizontal="center" vertical="center"/>
    </xf>
    <xf numFmtId="0" fontId="2" fillId="14" borderId="2" xfId="0" applyFont="1" applyFill="1" applyBorder="1" applyAlignment="1">
      <alignment horizontal="left" vertical="center"/>
    </xf>
    <xf numFmtId="3" fontId="0" fillId="0" borderId="37" xfId="0" applyNumberFormat="1" applyFill="1" applyBorder="1" applyAlignment="1">
      <alignment horizontal="center" vertical="center"/>
    </xf>
    <xf numFmtId="0" fontId="2" fillId="14" borderId="37" xfId="0" applyFont="1" applyFill="1" applyBorder="1" applyAlignment="1">
      <alignment horizontal="center" vertical="center"/>
    </xf>
    <xf numFmtId="0" fontId="2" fillId="14" borderId="20" xfId="0" applyFont="1" applyFill="1" applyBorder="1" applyAlignment="1">
      <alignment horizontal="center" vertical="center"/>
    </xf>
    <xf numFmtId="0" fontId="2" fillId="14" borderId="21" xfId="0" applyFont="1" applyFill="1" applyBorder="1" applyAlignment="1">
      <alignment horizontal="center" vertical="center"/>
    </xf>
    <xf numFmtId="10" fontId="18" fillId="0" borderId="36" xfId="11" applyNumberFormat="1" applyFont="1" applyBorder="1"/>
    <xf numFmtId="10" fontId="18" fillId="0" borderId="2" xfId="11" applyNumberFormat="1" applyFont="1" applyBorder="1"/>
    <xf numFmtId="167" fontId="10" fillId="0" borderId="39" xfId="0" applyNumberFormat="1" applyFont="1" applyBorder="1" applyAlignment="1">
      <alignment horizontal="center"/>
    </xf>
    <xf numFmtId="0" fontId="10" fillId="0" borderId="39" xfId="0" applyFont="1" applyFill="1" applyBorder="1" applyAlignment="1"/>
    <xf numFmtId="0" fontId="10" fillId="0" borderId="39" xfId="0" applyFont="1" applyFill="1" applyBorder="1" applyAlignment="1">
      <alignment horizontal="right"/>
    </xf>
    <xf numFmtId="0" fontId="10" fillId="25" borderId="39" xfId="0" applyFont="1" applyFill="1" applyBorder="1" applyAlignment="1">
      <alignment horizontal="left"/>
    </xf>
    <xf numFmtId="0" fontId="10" fillId="0" borderId="39" xfId="0" applyFont="1" applyBorder="1" applyAlignment="1">
      <alignment horizontal="left"/>
    </xf>
    <xf numFmtId="0" fontId="10" fillId="0" borderId="39" xfId="0" applyFont="1" applyBorder="1" applyAlignment="1">
      <alignment horizontal="left" vertical="center" wrapText="1"/>
    </xf>
    <xf numFmtId="167" fontId="10" fillId="24" borderId="39" xfId="0" applyNumberFormat="1" applyFont="1" applyFill="1" applyBorder="1" applyAlignment="1">
      <alignment horizontal="center"/>
    </xf>
    <xf numFmtId="0" fontId="10" fillId="6" borderId="39" xfId="9" applyFont="1" applyFill="1" applyBorder="1" applyAlignment="1">
      <alignment horizontal="right"/>
    </xf>
    <xf numFmtId="0" fontId="10" fillId="6" borderId="6" xfId="9" applyFont="1" applyFill="1" applyBorder="1" applyAlignment="1">
      <alignment horizontal="right"/>
    </xf>
    <xf numFmtId="0" fontId="32" fillId="0" borderId="6" xfId="0" applyFont="1" applyBorder="1" applyAlignment="1">
      <alignment horizontal="left"/>
    </xf>
    <xf numFmtId="0" fontId="33" fillId="0" borderId="6" xfId="9" applyFont="1" applyFill="1" applyBorder="1" applyAlignment="1">
      <alignment horizontal="center"/>
    </xf>
    <xf numFmtId="0" fontId="32" fillId="6" borderId="6" xfId="0" applyFont="1" applyFill="1" applyBorder="1" applyAlignment="1">
      <alignment horizontal="center"/>
    </xf>
    <xf numFmtId="0" fontId="32" fillId="21" borderId="6" xfId="0" applyFont="1" applyFill="1" applyBorder="1" applyAlignment="1">
      <alignment horizontal="left"/>
    </xf>
    <xf numFmtId="0" fontId="32" fillId="0" borderId="6" xfId="0" applyFont="1" applyBorder="1" applyAlignment="1">
      <alignment horizontal="center"/>
    </xf>
    <xf numFmtId="0" fontId="32" fillId="0" borderId="6" xfId="0" applyFont="1" applyFill="1" applyBorder="1" applyAlignment="1">
      <alignment horizontal="left"/>
    </xf>
    <xf numFmtId="0" fontId="32" fillId="0" borderId="6" xfId="0" applyFont="1" applyFill="1" applyBorder="1" applyAlignment="1">
      <alignment horizontal="center"/>
    </xf>
    <xf numFmtId="0" fontId="33" fillId="0" borderId="6" xfId="9" applyFont="1" applyFill="1" applyBorder="1" applyAlignment="1">
      <alignment horizontal="left"/>
    </xf>
    <xf numFmtId="0" fontId="32" fillId="25" borderId="6" xfId="0" applyFont="1" applyFill="1" applyBorder="1"/>
    <xf numFmtId="0" fontId="32" fillId="0" borderId="6" xfId="9" applyFont="1" applyFill="1" applyBorder="1" applyAlignment="1">
      <alignment horizontal="center"/>
    </xf>
    <xf numFmtId="0" fontId="32" fillId="0" borderId="39" xfId="0" applyFont="1" applyBorder="1"/>
    <xf numFmtId="0" fontId="32" fillId="0" borderId="39" xfId="0" applyFont="1" applyBorder="1" applyAlignment="1">
      <alignment horizontal="center"/>
    </xf>
    <xf numFmtId="0" fontId="32" fillId="0" borderId="39" xfId="0" applyFont="1" applyFill="1" applyBorder="1" applyAlignment="1">
      <alignment horizontal="center"/>
    </xf>
    <xf numFmtId="0" fontId="32" fillId="0" borderId="39" xfId="0" applyFont="1" applyFill="1" applyBorder="1" applyAlignment="1">
      <alignment horizontal="left"/>
    </xf>
    <xf numFmtId="0" fontId="32" fillId="0" borderId="39" xfId="0" applyFont="1" applyFill="1" applyBorder="1"/>
    <xf numFmtId="0" fontId="32" fillId="0" borderId="39" xfId="0" applyFont="1" applyFill="1" applyBorder="1" applyAlignment="1">
      <alignment horizontal="left" vertical="center" wrapText="1"/>
    </xf>
    <xf numFmtId="0" fontId="32" fillId="6" borderId="39" xfId="9" applyFont="1" applyFill="1" applyBorder="1" applyAlignment="1">
      <alignment horizontal="center"/>
    </xf>
    <xf numFmtId="0" fontId="32" fillId="6" borderId="39" xfId="0" applyFont="1" applyFill="1" applyBorder="1" applyAlignment="1">
      <alignment horizontal="center"/>
    </xf>
    <xf numFmtId="3" fontId="32" fillId="0" borderId="6" xfId="0" applyNumberFormat="1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4" fillId="11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4" fillId="13" borderId="24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14" borderId="24" xfId="0" applyFont="1" applyFill="1" applyBorder="1" applyAlignment="1">
      <alignment horizontal="center"/>
    </xf>
    <xf numFmtId="0" fontId="4" fillId="14" borderId="14" xfId="0" applyFont="1" applyFill="1" applyBorder="1" applyAlignment="1">
      <alignment horizontal="center"/>
    </xf>
    <xf numFmtId="0" fontId="4" fillId="14" borderId="0" xfId="0" applyFont="1" applyFill="1" applyBorder="1" applyAlignment="1">
      <alignment horizontal="center"/>
    </xf>
    <xf numFmtId="14" fontId="16" fillId="0" borderId="48" xfId="0" applyNumberFormat="1" applyFont="1" applyFill="1" applyBorder="1" applyAlignment="1">
      <alignment horizontal="center"/>
    </xf>
  </cellXfs>
  <cellStyles count="13">
    <cellStyle name="Buena" xfId="1" builtinId="26"/>
    <cellStyle name="Entrada" xfId="2" builtinId="20"/>
    <cellStyle name="Excel_BuiltIn_Buena" xfId="3"/>
    <cellStyle name="Excel_BuiltIn_Incorrecto" xfId="4"/>
    <cellStyle name="Incorrecto" xfId="5" builtinId="27"/>
    <cellStyle name="Millares 2" xfId="6"/>
    <cellStyle name="Moneda 2" xfId="7"/>
    <cellStyle name="Neutral" xfId="8" builtinId="28"/>
    <cellStyle name="Normal" xfId="0" builtinId="0" customBuiltin="1"/>
    <cellStyle name="Normal 2" xfId="9"/>
    <cellStyle name="Normal 3" xfId="12"/>
    <cellStyle name="Porcentaje 2" xfId="10"/>
    <cellStyle name="Porcentaje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Cons. Buque</a:t>
            </a:r>
          </a:p>
        </c:rich>
      </c:tx>
      <c:layout>
        <c:manualLayout>
          <c:xMode val="edge"/>
          <c:yMode val="edge"/>
          <c:x val="0.20518740596755949"/>
          <c:y val="2.01508773667442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541489175786E-2"/>
          <c:y val="0.24913445478406115"/>
          <c:w val="0.91582915623584504"/>
          <c:h val="0.75086494869959464"/>
        </c:manualLayout>
      </c:layout>
      <c:lineChart>
        <c:grouping val="standard"/>
        <c:varyColors val="0"/>
        <c:ser>
          <c:idx val="0"/>
          <c:order val="0"/>
          <c:tx>
            <c:strRef>
              <c:f>'Movimiento Total'!$B$10</c:f>
              <c:strCache>
                <c:ptCount val="1"/>
                <c:pt idx="0">
                  <c:v>Cons. Buque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>
              <a:outerShdw dist="50804" dir="5400000" algn="tl">
                <a:srgbClr val="FFC000">
                  <a:alpha val="54000"/>
                </a:srgbClr>
              </a:outerShdw>
            </a:effectLst>
          </c:spPr>
          <c:marker>
            <c:symbol val="none"/>
          </c:marker>
          <c:val>
            <c:numRef>
              <c:f>'Movimiento Total'!$C$10:$M$10</c:f>
              <c:numCache>
                <c:formatCode>#,##0</c:formatCode>
                <c:ptCount val="11"/>
                <c:pt idx="0">
                  <c:v>17106</c:v>
                </c:pt>
                <c:pt idx="1">
                  <c:v>20643</c:v>
                </c:pt>
                <c:pt idx="2">
                  <c:v>26818</c:v>
                </c:pt>
                <c:pt idx="3">
                  <c:v>25949</c:v>
                </c:pt>
                <c:pt idx="4">
                  <c:v>32681</c:v>
                </c:pt>
                <c:pt idx="5">
                  <c:v>30495</c:v>
                </c:pt>
                <c:pt idx="6">
                  <c:v>40072</c:v>
                </c:pt>
                <c:pt idx="7">
                  <c:v>34013</c:v>
                </c:pt>
                <c:pt idx="8">
                  <c:v>34851</c:v>
                </c:pt>
                <c:pt idx="9">
                  <c:v>40209</c:v>
                </c:pt>
                <c:pt idx="10">
                  <c:v>30558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833416"/>
        <c:axId val="184082672"/>
      </c:lineChart>
      <c:catAx>
        <c:axId val="185833416"/>
        <c:scaling>
          <c:orientation val="minMax"/>
        </c:scaling>
        <c:delete val="1"/>
        <c:axPos val="b"/>
        <c:majorTickMark val="out"/>
        <c:minorTickMark val="none"/>
        <c:tickLblPos val="nextTo"/>
        <c:crossAx val="184082672"/>
        <c:crosses val="autoZero"/>
        <c:auto val="1"/>
        <c:lblAlgn val="ctr"/>
        <c:lblOffset val="100"/>
        <c:noMultiLvlLbl val="0"/>
      </c:catAx>
      <c:valAx>
        <c:axId val="18408267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85833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9050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Frutas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85200888350494E-2"/>
          <c:y val="0.26791394033492294"/>
          <c:w val="0.9158301366175382"/>
          <c:h val="0.65696794942885661"/>
        </c:manualLayout>
      </c:layout>
      <c:lineChart>
        <c:grouping val="standard"/>
        <c:varyColors val="0"/>
        <c:ser>
          <c:idx val="0"/>
          <c:order val="0"/>
          <c:tx>
            <c:strRef>
              <c:f>EXPO!$B$10</c:f>
              <c:strCache>
                <c:ptCount val="1"/>
                <c:pt idx="0">
                  <c:v>Frutas</c:v>
                </c:pt>
              </c:strCache>
            </c:strRef>
          </c:tx>
          <c:spPr>
            <a:ln w="31750" cap="rnd">
              <a:solidFill>
                <a:srgbClr val="5B9BD5"/>
              </a:solidFill>
              <a:prstDash val="solid"/>
              <a:round/>
            </a:ln>
            <a:effectLst>
              <a:glow>
                <a:schemeClr val="bg1"/>
              </a:glow>
              <a:outerShdw blurRad="50800" dist="50800" dir="5400000" algn="ctr" rotWithShape="0">
                <a:schemeClr val="accent1">
                  <a:lumMod val="75000"/>
                  <a:alpha val="63000"/>
                </a:schemeClr>
              </a:outerShdw>
            </a:effectLst>
          </c:spPr>
          <c:marker>
            <c:symbol val="none"/>
          </c:marker>
          <c:val>
            <c:numRef>
              <c:f>EXPO!$C$10:$M$10</c:f>
              <c:numCache>
                <c:formatCode>#,##0</c:formatCode>
                <c:ptCount val="11"/>
                <c:pt idx="0">
                  <c:v>0</c:v>
                </c:pt>
                <c:pt idx="1">
                  <c:v>1853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299080"/>
        <c:axId val="406301432"/>
      </c:lineChart>
      <c:catAx>
        <c:axId val="406299080"/>
        <c:scaling>
          <c:orientation val="minMax"/>
        </c:scaling>
        <c:delete val="1"/>
        <c:axPos val="b"/>
        <c:majorTickMark val="out"/>
        <c:minorTickMark val="none"/>
        <c:tickLblPos val="nextTo"/>
        <c:crossAx val="406301432"/>
        <c:crosses val="autoZero"/>
        <c:auto val="1"/>
        <c:lblAlgn val="ctr"/>
        <c:lblOffset val="100"/>
        <c:noMultiLvlLbl val="0"/>
      </c:catAx>
      <c:valAx>
        <c:axId val="40630143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2990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EXPORTACIONES DEL AÑO 2015 AL 2025 (toneladas)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EXPO!$B$6</c:f>
              <c:strCache>
                <c:ptCount val="1"/>
                <c:pt idx="0">
                  <c:v>Aluminio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EXPO!$C$5:$M$5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EXPO!$C$6:$M$6</c:f>
              <c:numCache>
                <c:formatCode>#,##0</c:formatCode>
                <c:ptCount val="11"/>
                <c:pt idx="0">
                  <c:v>244558</c:v>
                </c:pt>
                <c:pt idx="1">
                  <c:v>345907</c:v>
                </c:pt>
                <c:pt idx="2">
                  <c:v>361918</c:v>
                </c:pt>
                <c:pt idx="3">
                  <c:v>365093</c:v>
                </c:pt>
                <c:pt idx="4">
                  <c:v>362957</c:v>
                </c:pt>
                <c:pt idx="5">
                  <c:v>273376</c:v>
                </c:pt>
                <c:pt idx="6">
                  <c:v>192204</c:v>
                </c:pt>
                <c:pt idx="7">
                  <c:v>206495</c:v>
                </c:pt>
                <c:pt idx="8">
                  <c:v>371355</c:v>
                </c:pt>
                <c:pt idx="9">
                  <c:v>367218</c:v>
                </c:pt>
                <c:pt idx="10">
                  <c:v>385032</c:v>
                </c:pt>
              </c:numCache>
            </c:numRef>
          </c:val>
        </c:ser>
        <c:ser>
          <c:idx val="1"/>
          <c:order val="1"/>
          <c:tx>
            <c:strRef>
              <c:f>EXPO!$B$7</c:f>
              <c:strCache>
                <c:ptCount val="1"/>
                <c:pt idx="0">
                  <c:v>Pescado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EXPO!$C$5:$M$5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EXPO!$C$7:$M$7</c:f>
              <c:numCache>
                <c:formatCode>#,##0</c:formatCode>
                <c:ptCount val="11"/>
                <c:pt idx="0">
                  <c:v>108238</c:v>
                </c:pt>
                <c:pt idx="1">
                  <c:v>124588</c:v>
                </c:pt>
                <c:pt idx="2">
                  <c:v>147004</c:v>
                </c:pt>
                <c:pt idx="3">
                  <c:v>156675</c:v>
                </c:pt>
                <c:pt idx="4">
                  <c:v>140791</c:v>
                </c:pt>
                <c:pt idx="5">
                  <c:v>130616</c:v>
                </c:pt>
                <c:pt idx="6">
                  <c:v>134460</c:v>
                </c:pt>
                <c:pt idx="7">
                  <c:v>109377</c:v>
                </c:pt>
                <c:pt idx="8">
                  <c:v>111280</c:v>
                </c:pt>
                <c:pt idx="9">
                  <c:v>146644</c:v>
                </c:pt>
                <c:pt idx="10">
                  <c:v>134000</c:v>
                </c:pt>
              </c:numCache>
            </c:numRef>
          </c:val>
        </c:ser>
        <c:ser>
          <c:idx val="2"/>
          <c:order val="2"/>
          <c:tx>
            <c:strRef>
              <c:f>EXPO!$B$8</c:f>
              <c:strCache>
                <c:ptCount val="1"/>
                <c:pt idx="0">
                  <c:v>Pórfidos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EXPO!$C$5:$M$5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EXPO!$C$8:$M$8</c:f>
              <c:numCache>
                <c:formatCode>#,##0</c:formatCode>
                <c:ptCount val="11"/>
                <c:pt idx="0">
                  <c:v>540</c:v>
                </c:pt>
                <c:pt idx="1">
                  <c:v>989</c:v>
                </c:pt>
                <c:pt idx="2">
                  <c:v>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EXPO!$B$9</c:f>
              <c:strCache>
                <c:ptCount val="1"/>
                <c:pt idx="0">
                  <c:v>Lana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EXPO!$C$5:$M$5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EXPO!$C$9:$M$9</c:f>
              <c:numCache>
                <c:formatCode>#,##0</c:formatCode>
                <c:ptCount val="11"/>
                <c:pt idx="0">
                  <c:v>6014</c:v>
                </c:pt>
                <c:pt idx="1">
                  <c:v>27507</c:v>
                </c:pt>
                <c:pt idx="2">
                  <c:v>14298</c:v>
                </c:pt>
                <c:pt idx="3">
                  <c:v>15494</c:v>
                </c:pt>
                <c:pt idx="4">
                  <c:v>10567</c:v>
                </c:pt>
                <c:pt idx="5">
                  <c:v>6989</c:v>
                </c:pt>
                <c:pt idx="6">
                  <c:v>8702</c:v>
                </c:pt>
                <c:pt idx="7">
                  <c:v>5529</c:v>
                </c:pt>
                <c:pt idx="8">
                  <c:v>3783</c:v>
                </c:pt>
                <c:pt idx="9">
                  <c:v>1902</c:v>
                </c:pt>
                <c:pt idx="10">
                  <c:v>3890</c:v>
                </c:pt>
              </c:numCache>
            </c:numRef>
          </c:val>
        </c:ser>
        <c:ser>
          <c:idx val="4"/>
          <c:order val="4"/>
          <c:tx>
            <c:strRef>
              <c:f>EXPO!$B$10</c:f>
              <c:strCache>
                <c:ptCount val="1"/>
                <c:pt idx="0">
                  <c:v>Frutas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EXPO!$C$5:$M$5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EXPO!$C$10:$M$10</c:f>
              <c:numCache>
                <c:formatCode>#,##0</c:formatCode>
                <c:ptCount val="11"/>
                <c:pt idx="0">
                  <c:v>0</c:v>
                </c:pt>
                <c:pt idx="1">
                  <c:v>1853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5"/>
          <c:tx>
            <c:strRef>
              <c:f>EXPO!$B$11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EXPO!$C$5:$M$5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EXPO!$C$11:$M$11</c:f>
              <c:numCache>
                <c:formatCode>#,##0</c:formatCode>
                <c:ptCount val="11"/>
                <c:pt idx="0">
                  <c:v>3791</c:v>
                </c:pt>
                <c:pt idx="1">
                  <c:v>2322</c:v>
                </c:pt>
                <c:pt idx="2">
                  <c:v>195</c:v>
                </c:pt>
                <c:pt idx="3">
                  <c:v>364</c:v>
                </c:pt>
                <c:pt idx="4">
                  <c:v>161</c:v>
                </c:pt>
                <c:pt idx="5">
                  <c:v>125</c:v>
                </c:pt>
                <c:pt idx="6">
                  <c:v>294</c:v>
                </c:pt>
                <c:pt idx="7">
                  <c:v>276</c:v>
                </c:pt>
                <c:pt idx="8">
                  <c:v>2911</c:v>
                </c:pt>
                <c:pt idx="9">
                  <c:v>967</c:v>
                </c:pt>
                <c:pt idx="10">
                  <c:v>4966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302216"/>
        <c:axId val="406303000"/>
      </c:barChart>
      <c:catAx>
        <c:axId val="406302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6303000"/>
        <c:crosses val="autoZero"/>
        <c:auto val="1"/>
        <c:lblAlgn val="ctr"/>
        <c:lblOffset val="100"/>
        <c:noMultiLvlLbl val="0"/>
      </c:catAx>
      <c:valAx>
        <c:axId val="406303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6302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Aerogeneradores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8442694663167E-2"/>
          <c:y val="0.22640718205678836"/>
          <c:w val="0.91582939632545934"/>
          <c:h val="0.67510737294201872"/>
        </c:manualLayout>
      </c:layout>
      <c:lineChart>
        <c:grouping val="standard"/>
        <c:varyColors val="0"/>
        <c:ser>
          <c:idx val="0"/>
          <c:order val="0"/>
          <c:tx>
            <c:strRef>
              <c:f>IMPO!$B$8</c:f>
              <c:strCache>
                <c:ptCount val="1"/>
                <c:pt idx="0">
                  <c:v>Aerogeneradores</c:v>
                </c:pt>
              </c:strCache>
            </c:strRef>
          </c:tx>
          <c:spPr>
            <a:ln w="28575" cap="rnd">
              <a:solidFill>
                <a:srgbClr val="525252"/>
              </a:solidFill>
              <a:prstDash val="solid"/>
              <a:round/>
            </a:ln>
            <a:effectLst>
              <a:outerShdw blurRad="12700" dist="50804" dir="5400000" sx="102000" sy="102000" algn="tl">
                <a:schemeClr val="bg2">
                  <a:lumMod val="75000"/>
                </a:schemeClr>
              </a:outerShdw>
            </a:effectLst>
          </c:spPr>
          <c:marker>
            <c:symbol val="none"/>
          </c:marker>
          <c:val>
            <c:numRef>
              <c:f>IMPO!$C$8:$M$8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10282</c:v>
                </c:pt>
                <c:pt idx="3">
                  <c:v>60239</c:v>
                </c:pt>
                <c:pt idx="4">
                  <c:v>58555</c:v>
                </c:pt>
                <c:pt idx="5">
                  <c:v>3991</c:v>
                </c:pt>
                <c:pt idx="6">
                  <c:v>60</c:v>
                </c:pt>
                <c:pt idx="7">
                  <c:v>5293</c:v>
                </c:pt>
                <c:pt idx="8">
                  <c:v>4360</c:v>
                </c:pt>
                <c:pt idx="9">
                  <c:v>4360</c:v>
                </c:pt>
                <c:pt idx="10">
                  <c:v>17439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617272"/>
        <c:axId val="184620800"/>
      </c:lineChart>
      <c:catAx>
        <c:axId val="184617272"/>
        <c:scaling>
          <c:orientation val="minMax"/>
        </c:scaling>
        <c:delete val="1"/>
        <c:axPos val="b"/>
        <c:majorTickMark val="out"/>
        <c:minorTickMark val="none"/>
        <c:tickLblPos val="nextTo"/>
        <c:crossAx val="184620800"/>
        <c:crosses val="autoZero"/>
        <c:auto val="1"/>
        <c:lblAlgn val="ctr"/>
        <c:lblOffset val="100"/>
        <c:noMultiLvlLbl val="0"/>
      </c:catAx>
      <c:valAx>
        <c:axId val="18462080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846172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Otros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84362885601641E-2"/>
          <c:y val="0.23398293963254593"/>
          <c:w val="0.91582907785062428"/>
          <c:h val="0.65238010021474591"/>
        </c:manualLayout>
      </c:layout>
      <c:lineChart>
        <c:grouping val="standard"/>
        <c:varyColors val="0"/>
        <c:ser>
          <c:idx val="0"/>
          <c:order val="0"/>
          <c:tx>
            <c:strRef>
              <c:f>IMPO!$B$9</c:f>
              <c:strCache>
                <c:ptCount val="1"/>
                <c:pt idx="0">
                  <c:v>Otros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>
              <a:outerShdw dist="50804" dir="5400000" algn="tl">
                <a:schemeClr val="accent4">
                  <a:alpha val="32000"/>
                </a:schemeClr>
              </a:outerShdw>
            </a:effectLst>
          </c:spPr>
          <c:marker>
            <c:symbol val="none"/>
          </c:marker>
          <c:val>
            <c:numRef>
              <c:f>IMPO!$C$9:$M$9</c:f>
              <c:numCache>
                <c:formatCode>#,##0</c:formatCode>
                <c:ptCount val="11"/>
                <c:pt idx="0">
                  <c:v>33921</c:v>
                </c:pt>
                <c:pt idx="1">
                  <c:v>22327</c:v>
                </c:pt>
                <c:pt idx="2">
                  <c:v>25723</c:v>
                </c:pt>
                <c:pt idx="3">
                  <c:v>44933</c:v>
                </c:pt>
                <c:pt idx="4">
                  <c:v>83209</c:v>
                </c:pt>
                <c:pt idx="5">
                  <c:v>311</c:v>
                </c:pt>
                <c:pt idx="6">
                  <c:v>21640</c:v>
                </c:pt>
                <c:pt idx="7">
                  <c:v>29917</c:v>
                </c:pt>
                <c:pt idx="8">
                  <c:v>31146</c:v>
                </c:pt>
                <c:pt idx="9">
                  <c:v>35965</c:v>
                </c:pt>
                <c:pt idx="10">
                  <c:v>43524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623152"/>
        <c:axId val="184623544"/>
      </c:lineChart>
      <c:catAx>
        <c:axId val="184623152"/>
        <c:scaling>
          <c:orientation val="minMax"/>
        </c:scaling>
        <c:delete val="1"/>
        <c:axPos val="b"/>
        <c:majorTickMark val="out"/>
        <c:minorTickMark val="none"/>
        <c:tickLblPos val="nextTo"/>
        <c:crossAx val="184623544"/>
        <c:crosses val="autoZero"/>
        <c:auto val="1"/>
        <c:lblAlgn val="ctr"/>
        <c:lblOffset val="100"/>
        <c:noMultiLvlLbl val="0"/>
      </c:catAx>
      <c:valAx>
        <c:axId val="18462354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84623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Alumina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604938195845E-2"/>
          <c:y val="0.24913445478406115"/>
          <c:w val="0.91582947504819767"/>
          <c:h val="0.75086494869959464"/>
        </c:manualLayout>
      </c:layout>
      <c:lineChart>
        <c:grouping val="standard"/>
        <c:varyColors val="0"/>
        <c:ser>
          <c:idx val="0"/>
          <c:order val="0"/>
          <c:tx>
            <c:strRef>
              <c:f>IMPO!$B$6</c:f>
              <c:strCache>
                <c:ptCount val="1"/>
                <c:pt idx="0">
                  <c:v>Alumina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IMPO!$C$6:$M$6</c:f>
              <c:numCache>
                <c:formatCode>#,##0</c:formatCode>
                <c:ptCount val="11"/>
                <c:pt idx="0">
                  <c:v>832548</c:v>
                </c:pt>
                <c:pt idx="1">
                  <c:v>839465</c:v>
                </c:pt>
                <c:pt idx="2">
                  <c:v>785572</c:v>
                </c:pt>
                <c:pt idx="3">
                  <c:v>832736</c:v>
                </c:pt>
                <c:pt idx="4">
                  <c:v>852607</c:v>
                </c:pt>
                <c:pt idx="5">
                  <c:v>623135</c:v>
                </c:pt>
                <c:pt idx="6">
                  <c:v>651002</c:v>
                </c:pt>
                <c:pt idx="7">
                  <c:v>785182</c:v>
                </c:pt>
                <c:pt idx="8">
                  <c:v>763107</c:v>
                </c:pt>
                <c:pt idx="9">
                  <c:v>763107</c:v>
                </c:pt>
                <c:pt idx="10">
                  <c:v>859555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611400"/>
        <c:axId val="406609048"/>
      </c:lineChart>
      <c:catAx>
        <c:axId val="406611400"/>
        <c:scaling>
          <c:orientation val="minMax"/>
        </c:scaling>
        <c:delete val="1"/>
        <c:axPos val="b"/>
        <c:majorTickMark val="out"/>
        <c:minorTickMark val="none"/>
        <c:tickLblPos val="nextTo"/>
        <c:crossAx val="406609048"/>
        <c:crosses val="autoZero"/>
        <c:auto val="1"/>
        <c:lblAlgn val="ctr"/>
        <c:lblOffset val="100"/>
        <c:noMultiLvlLbl val="0"/>
      </c:catAx>
      <c:valAx>
        <c:axId val="40660904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611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Brea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84802161236119E-2"/>
          <c:y val="0.24155869720830353"/>
          <c:w val="0.91582951712625882"/>
          <c:h val="0.65995585779050348"/>
        </c:manualLayout>
      </c:layout>
      <c:lineChart>
        <c:grouping val="standard"/>
        <c:varyColors val="0"/>
        <c:ser>
          <c:idx val="0"/>
          <c:order val="0"/>
          <c:tx>
            <c:strRef>
              <c:f>IMPO!$B$7</c:f>
              <c:strCache>
                <c:ptCount val="1"/>
                <c:pt idx="0">
                  <c:v>Brea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IMPO!$C$7:$M$7</c:f>
              <c:numCache>
                <c:formatCode>#,##0</c:formatCode>
                <c:ptCount val="11"/>
                <c:pt idx="0">
                  <c:v>32079</c:v>
                </c:pt>
                <c:pt idx="1">
                  <c:v>34825</c:v>
                </c:pt>
                <c:pt idx="2">
                  <c:v>28748</c:v>
                </c:pt>
                <c:pt idx="3">
                  <c:v>34362</c:v>
                </c:pt>
                <c:pt idx="4">
                  <c:v>36949</c:v>
                </c:pt>
                <c:pt idx="5">
                  <c:v>1395</c:v>
                </c:pt>
                <c:pt idx="6">
                  <c:v>31320</c:v>
                </c:pt>
                <c:pt idx="7">
                  <c:v>33048</c:v>
                </c:pt>
                <c:pt idx="8">
                  <c:v>30668</c:v>
                </c:pt>
                <c:pt idx="9">
                  <c:v>30668</c:v>
                </c:pt>
                <c:pt idx="10">
                  <c:v>26365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605128"/>
        <c:axId val="406611792"/>
      </c:lineChart>
      <c:catAx>
        <c:axId val="406605128"/>
        <c:scaling>
          <c:orientation val="minMax"/>
        </c:scaling>
        <c:delete val="1"/>
        <c:axPos val="b"/>
        <c:majorTickMark val="out"/>
        <c:minorTickMark val="none"/>
        <c:tickLblPos val="nextTo"/>
        <c:crossAx val="406611792"/>
        <c:crosses val="autoZero"/>
        <c:auto val="1"/>
        <c:lblAlgn val="ctr"/>
        <c:lblOffset val="100"/>
        <c:noMultiLvlLbl val="0"/>
      </c:catAx>
      <c:valAx>
        <c:axId val="40661179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605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IMPORTACIONES DEL AÑO 2015 AL 2025 (toneladas)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IMPO!$B$6</c:f>
              <c:strCache>
                <c:ptCount val="1"/>
                <c:pt idx="0">
                  <c:v>Alumina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IMPO!$C$5:$M$5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IMPO!$C$6:$M$6</c:f>
              <c:numCache>
                <c:formatCode>#,##0</c:formatCode>
                <c:ptCount val="11"/>
                <c:pt idx="0">
                  <c:v>832548</c:v>
                </c:pt>
                <c:pt idx="1">
                  <c:v>839465</c:v>
                </c:pt>
                <c:pt idx="2">
                  <c:v>785572</c:v>
                </c:pt>
                <c:pt idx="3">
                  <c:v>832736</c:v>
                </c:pt>
                <c:pt idx="4">
                  <c:v>852607</c:v>
                </c:pt>
                <c:pt idx="5">
                  <c:v>623135</c:v>
                </c:pt>
                <c:pt idx="6">
                  <c:v>651002</c:v>
                </c:pt>
                <c:pt idx="7">
                  <c:v>785182</c:v>
                </c:pt>
                <c:pt idx="8">
                  <c:v>763107</c:v>
                </c:pt>
                <c:pt idx="9">
                  <c:v>763107</c:v>
                </c:pt>
                <c:pt idx="10">
                  <c:v>859555</c:v>
                </c:pt>
              </c:numCache>
            </c:numRef>
          </c:val>
        </c:ser>
        <c:ser>
          <c:idx val="1"/>
          <c:order val="1"/>
          <c:tx>
            <c:strRef>
              <c:f>IMPO!$B$7</c:f>
              <c:strCache>
                <c:ptCount val="1"/>
                <c:pt idx="0">
                  <c:v>Brea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IMPO!$C$5:$M$5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IMPO!$C$7:$M$7</c:f>
              <c:numCache>
                <c:formatCode>#,##0</c:formatCode>
                <c:ptCount val="11"/>
                <c:pt idx="0">
                  <c:v>32079</c:v>
                </c:pt>
                <c:pt idx="1">
                  <c:v>34825</c:v>
                </c:pt>
                <c:pt idx="2">
                  <c:v>28748</c:v>
                </c:pt>
                <c:pt idx="3">
                  <c:v>34362</c:v>
                </c:pt>
                <c:pt idx="4">
                  <c:v>36949</c:v>
                </c:pt>
                <c:pt idx="5">
                  <c:v>1395</c:v>
                </c:pt>
                <c:pt idx="6">
                  <c:v>31320</c:v>
                </c:pt>
                <c:pt idx="7">
                  <c:v>33048</c:v>
                </c:pt>
                <c:pt idx="8">
                  <c:v>30668</c:v>
                </c:pt>
                <c:pt idx="9">
                  <c:v>30668</c:v>
                </c:pt>
                <c:pt idx="10">
                  <c:v>26365</c:v>
                </c:pt>
              </c:numCache>
            </c:numRef>
          </c:val>
        </c:ser>
        <c:ser>
          <c:idx val="2"/>
          <c:order val="2"/>
          <c:tx>
            <c:strRef>
              <c:f>IMPO!$B$8</c:f>
              <c:strCache>
                <c:ptCount val="1"/>
                <c:pt idx="0">
                  <c:v>Aerogeneradores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IMPO!$C$5:$M$5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IMPO!$C$8:$M$8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10282</c:v>
                </c:pt>
                <c:pt idx="3">
                  <c:v>60239</c:v>
                </c:pt>
                <c:pt idx="4">
                  <c:v>58555</c:v>
                </c:pt>
                <c:pt idx="5">
                  <c:v>3991</c:v>
                </c:pt>
                <c:pt idx="6">
                  <c:v>60</c:v>
                </c:pt>
                <c:pt idx="7">
                  <c:v>5293</c:v>
                </c:pt>
                <c:pt idx="8">
                  <c:v>4360</c:v>
                </c:pt>
                <c:pt idx="9">
                  <c:v>4360</c:v>
                </c:pt>
                <c:pt idx="10">
                  <c:v>17439</c:v>
                </c:pt>
              </c:numCache>
            </c:numRef>
          </c:val>
        </c:ser>
        <c:ser>
          <c:idx val="3"/>
          <c:order val="3"/>
          <c:tx>
            <c:strRef>
              <c:f>IMPO!$B$9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IMPO!$C$5:$M$5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IMPO!$C$9:$M$9</c:f>
              <c:numCache>
                <c:formatCode>#,##0</c:formatCode>
                <c:ptCount val="11"/>
                <c:pt idx="0">
                  <c:v>33921</c:v>
                </c:pt>
                <c:pt idx="1">
                  <c:v>22327</c:v>
                </c:pt>
                <c:pt idx="2">
                  <c:v>25723</c:v>
                </c:pt>
                <c:pt idx="3">
                  <c:v>44933</c:v>
                </c:pt>
                <c:pt idx="4">
                  <c:v>83209</c:v>
                </c:pt>
                <c:pt idx="5">
                  <c:v>311</c:v>
                </c:pt>
                <c:pt idx="6">
                  <c:v>21640</c:v>
                </c:pt>
                <c:pt idx="7">
                  <c:v>29917</c:v>
                </c:pt>
                <c:pt idx="8">
                  <c:v>31146</c:v>
                </c:pt>
                <c:pt idx="9">
                  <c:v>35965</c:v>
                </c:pt>
                <c:pt idx="10">
                  <c:v>43524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612184"/>
        <c:axId val="406606304"/>
      </c:barChart>
      <c:catAx>
        <c:axId val="40661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6606304"/>
        <c:crosses val="autoZero"/>
        <c:auto val="1"/>
        <c:lblAlgn val="ctr"/>
        <c:lblOffset val="100"/>
        <c:noMultiLvlLbl val="0"/>
      </c:catAx>
      <c:valAx>
        <c:axId val="40660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661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Pescado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232766956762E-2"/>
          <c:y val="0.24913445478406115"/>
          <c:w val="0.9158298798176544"/>
          <c:h val="0.75086494869959464"/>
        </c:manualLayout>
      </c:layout>
      <c:lineChart>
        <c:grouping val="standard"/>
        <c:varyColors val="0"/>
        <c:ser>
          <c:idx val="0"/>
          <c:order val="0"/>
          <c:tx>
            <c:strRef>
              <c:f>REMOV!$B$7</c:f>
              <c:strCache>
                <c:ptCount val="1"/>
                <c:pt idx="0">
                  <c:v>Pescado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40000"/>
                  <a:lumOff val="60000"/>
                </a:schemeClr>
              </a:outerShdw>
            </a:effectLst>
          </c:spPr>
          <c:marker>
            <c:symbol val="none"/>
          </c:marker>
          <c:val>
            <c:numRef>
              <c:f>REMOV!$C$7:$M$7</c:f>
              <c:numCache>
                <c:formatCode>#,##0</c:formatCode>
                <c:ptCount val="11"/>
                <c:pt idx="0">
                  <c:v>73712</c:v>
                </c:pt>
                <c:pt idx="1">
                  <c:v>107868</c:v>
                </c:pt>
                <c:pt idx="2">
                  <c:v>110296</c:v>
                </c:pt>
                <c:pt idx="3">
                  <c:v>111181</c:v>
                </c:pt>
                <c:pt idx="4">
                  <c:v>103763</c:v>
                </c:pt>
                <c:pt idx="5">
                  <c:v>97488</c:v>
                </c:pt>
                <c:pt idx="6">
                  <c:v>111395</c:v>
                </c:pt>
                <c:pt idx="7">
                  <c:v>122982</c:v>
                </c:pt>
                <c:pt idx="8">
                  <c:v>106238</c:v>
                </c:pt>
                <c:pt idx="9">
                  <c:v>163138</c:v>
                </c:pt>
                <c:pt idx="10">
                  <c:v>115478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609440"/>
        <c:axId val="406608656"/>
      </c:lineChart>
      <c:catAx>
        <c:axId val="406609440"/>
        <c:scaling>
          <c:orientation val="minMax"/>
        </c:scaling>
        <c:delete val="1"/>
        <c:axPos val="b"/>
        <c:majorTickMark val="out"/>
        <c:minorTickMark val="none"/>
        <c:tickLblPos val="nextTo"/>
        <c:crossAx val="406608656"/>
        <c:crosses val="autoZero"/>
        <c:auto val="1"/>
        <c:lblAlgn val="ctr"/>
        <c:lblOffset val="100"/>
        <c:noMultiLvlLbl val="0"/>
      </c:catAx>
      <c:valAx>
        <c:axId val="40660865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609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Otros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85184896442397E-2"/>
          <c:y val="0.25671021235981867"/>
          <c:w val="0.91582963020711516"/>
          <c:h val="0.62207706991171563"/>
        </c:manualLayout>
      </c:layout>
      <c:lineChart>
        <c:grouping val="standard"/>
        <c:varyColors val="0"/>
        <c:ser>
          <c:idx val="0"/>
          <c:order val="0"/>
          <c:tx>
            <c:strRef>
              <c:f>REMOV!$B$8</c:f>
              <c:strCache>
                <c:ptCount val="1"/>
                <c:pt idx="0">
                  <c:v>Otros</c:v>
                </c:pt>
              </c:strCache>
            </c:strRef>
          </c:tx>
          <c:spPr>
            <a:ln w="28575" cap="rnd">
              <a:solidFill>
                <a:srgbClr val="525252"/>
              </a:solidFill>
              <a:prstDash val="solid"/>
              <a:round/>
            </a:ln>
            <a:effectLst>
              <a:outerShdw dist="50804" dir="5400000" algn="tl">
                <a:srgbClr val="A5A5A5"/>
              </a:outerShdw>
            </a:effectLst>
          </c:spPr>
          <c:marker>
            <c:symbol val="none"/>
          </c:marker>
          <c:val>
            <c:numRef>
              <c:f>REMOV!$C$8:$M$8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609832"/>
        <c:axId val="406611008"/>
      </c:lineChart>
      <c:catAx>
        <c:axId val="406609832"/>
        <c:scaling>
          <c:orientation val="minMax"/>
        </c:scaling>
        <c:delete val="1"/>
        <c:axPos val="b"/>
        <c:majorTickMark val="out"/>
        <c:minorTickMark val="none"/>
        <c:tickLblPos val="nextTo"/>
        <c:crossAx val="406611008"/>
        <c:crosses val="autoZero"/>
        <c:auto val="1"/>
        <c:lblAlgn val="ctr"/>
        <c:lblOffset val="100"/>
        <c:noMultiLvlLbl val="0"/>
      </c:catAx>
      <c:valAx>
        <c:axId val="40661100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609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Coque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232766956762E-2"/>
          <c:y val="0.24913445478406115"/>
          <c:w val="0.9158298798176544"/>
          <c:h val="0.75086494869959464"/>
        </c:manualLayout>
      </c:layout>
      <c:lineChart>
        <c:grouping val="standard"/>
        <c:varyColors val="0"/>
        <c:ser>
          <c:idx val="0"/>
          <c:order val="0"/>
          <c:tx>
            <c:strRef>
              <c:f>REMOV!$B$6</c:f>
              <c:strCache>
                <c:ptCount val="1"/>
                <c:pt idx="0">
                  <c:v>Coque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REMOV!$C$6:$M$6</c:f>
              <c:numCache>
                <c:formatCode>#,##0</c:formatCode>
                <c:ptCount val="11"/>
                <c:pt idx="0">
                  <c:v>164986</c:v>
                </c:pt>
                <c:pt idx="1">
                  <c:v>147313</c:v>
                </c:pt>
                <c:pt idx="2">
                  <c:v>180745</c:v>
                </c:pt>
                <c:pt idx="3">
                  <c:v>178978</c:v>
                </c:pt>
                <c:pt idx="4">
                  <c:v>175001</c:v>
                </c:pt>
                <c:pt idx="5">
                  <c:v>126063</c:v>
                </c:pt>
                <c:pt idx="6">
                  <c:v>154781</c:v>
                </c:pt>
                <c:pt idx="7">
                  <c:v>174602</c:v>
                </c:pt>
                <c:pt idx="8">
                  <c:v>163653</c:v>
                </c:pt>
                <c:pt idx="9">
                  <c:v>130382</c:v>
                </c:pt>
                <c:pt idx="10">
                  <c:v>167212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612576"/>
        <c:axId val="406607480"/>
      </c:lineChart>
      <c:catAx>
        <c:axId val="406612576"/>
        <c:scaling>
          <c:orientation val="minMax"/>
        </c:scaling>
        <c:delete val="1"/>
        <c:axPos val="b"/>
        <c:majorTickMark val="out"/>
        <c:minorTickMark val="none"/>
        <c:tickLblPos val="nextTo"/>
        <c:crossAx val="406607480"/>
        <c:crosses val="autoZero"/>
        <c:auto val="1"/>
        <c:lblAlgn val="ctr"/>
        <c:lblOffset val="100"/>
        <c:noMultiLvlLbl val="0"/>
      </c:catAx>
      <c:valAx>
        <c:axId val="40660748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6125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effectLst/>
                <a:latin typeface="+mn-lt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effectLst/>
                <a:uFillTx/>
                <a:latin typeface="+mn-lt"/>
                <a:ea typeface=""/>
                <a:cs typeface=""/>
              </a:rPr>
              <a:t>Exportación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604938195845E-2"/>
          <c:y val="0.24913445478406115"/>
          <c:w val="0.91582947504819767"/>
          <c:h val="0.75086494869959464"/>
        </c:manualLayout>
      </c:layout>
      <c:lineChart>
        <c:grouping val="standard"/>
        <c:varyColors val="0"/>
        <c:ser>
          <c:idx val="0"/>
          <c:order val="0"/>
          <c:tx>
            <c:strRef>
              <c:f>'Movimiento Total'!$B$7</c:f>
              <c:strCache>
                <c:ptCount val="1"/>
                <c:pt idx="0">
                  <c:v>Exportación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  <a:alpha val="63000"/>
                </a:schemeClr>
              </a:outerShdw>
            </a:effectLst>
          </c:spPr>
          <c:marker>
            <c:symbol val="none"/>
          </c:marker>
          <c:val>
            <c:numRef>
              <c:f>'Movimiento Total'!$C$7:$M$7</c:f>
              <c:numCache>
                <c:formatCode>#,##0</c:formatCode>
                <c:ptCount val="11"/>
                <c:pt idx="0">
                  <c:v>363141</c:v>
                </c:pt>
                <c:pt idx="1">
                  <c:v>503166</c:v>
                </c:pt>
                <c:pt idx="2">
                  <c:v>523889</c:v>
                </c:pt>
                <c:pt idx="3">
                  <c:v>537626</c:v>
                </c:pt>
                <c:pt idx="4">
                  <c:v>514476</c:v>
                </c:pt>
                <c:pt idx="5">
                  <c:v>411106</c:v>
                </c:pt>
                <c:pt idx="6">
                  <c:v>335660</c:v>
                </c:pt>
                <c:pt idx="7">
                  <c:v>321677</c:v>
                </c:pt>
                <c:pt idx="8">
                  <c:v>489329</c:v>
                </c:pt>
                <c:pt idx="9">
                  <c:v>516731</c:v>
                </c:pt>
                <c:pt idx="10">
                  <c:v>527888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428352"/>
        <c:axId val="405096704"/>
      </c:lineChart>
      <c:catAx>
        <c:axId val="187428352"/>
        <c:scaling>
          <c:orientation val="minMax"/>
        </c:scaling>
        <c:delete val="1"/>
        <c:axPos val="b"/>
        <c:majorTickMark val="out"/>
        <c:minorTickMark val="none"/>
        <c:tickLblPos val="nextTo"/>
        <c:crossAx val="405096704"/>
        <c:crosses val="autoZero"/>
        <c:auto val="1"/>
        <c:lblAlgn val="ctr"/>
        <c:lblOffset val="100"/>
        <c:noMultiLvlLbl val="0"/>
      </c:catAx>
      <c:valAx>
        <c:axId val="4050967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87428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9050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REMOVIDO ENTRADO DEL AÑO 2015 AL 2025 (toneladas)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REMOV!$B$6</c:f>
              <c:strCache>
                <c:ptCount val="1"/>
                <c:pt idx="0">
                  <c:v>Coque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REMOV!$C$5:$M$5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REMOV!$C$6:$M$6</c:f>
              <c:numCache>
                <c:formatCode>#,##0</c:formatCode>
                <c:ptCount val="11"/>
                <c:pt idx="0">
                  <c:v>164986</c:v>
                </c:pt>
                <c:pt idx="1">
                  <c:v>147313</c:v>
                </c:pt>
                <c:pt idx="2">
                  <c:v>180745</c:v>
                </c:pt>
                <c:pt idx="3">
                  <c:v>178978</c:v>
                </c:pt>
                <c:pt idx="4">
                  <c:v>175001</c:v>
                </c:pt>
                <c:pt idx="5">
                  <c:v>126063</c:v>
                </c:pt>
                <c:pt idx="6">
                  <c:v>154781</c:v>
                </c:pt>
                <c:pt idx="7">
                  <c:v>174602</c:v>
                </c:pt>
                <c:pt idx="8">
                  <c:v>163653</c:v>
                </c:pt>
                <c:pt idx="9">
                  <c:v>130382</c:v>
                </c:pt>
                <c:pt idx="10">
                  <c:v>167212</c:v>
                </c:pt>
              </c:numCache>
            </c:numRef>
          </c:val>
        </c:ser>
        <c:ser>
          <c:idx val="1"/>
          <c:order val="1"/>
          <c:tx>
            <c:strRef>
              <c:f>REMOV!$B$7</c:f>
              <c:strCache>
                <c:ptCount val="1"/>
                <c:pt idx="0">
                  <c:v>Pescado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REMOV!$C$5:$M$5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REMOV!$C$7:$M$7</c:f>
              <c:numCache>
                <c:formatCode>#,##0</c:formatCode>
                <c:ptCount val="11"/>
                <c:pt idx="0">
                  <c:v>73712</c:v>
                </c:pt>
                <c:pt idx="1">
                  <c:v>107868</c:v>
                </c:pt>
                <c:pt idx="2">
                  <c:v>110296</c:v>
                </c:pt>
                <c:pt idx="3">
                  <c:v>111181</c:v>
                </c:pt>
                <c:pt idx="4">
                  <c:v>103763</c:v>
                </c:pt>
                <c:pt idx="5">
                  <c:v>97488</c:v>
                </c:pt>
                <c:pt idx="6">
                  <c:v>111395</c:v>
                </c:pt>
                <c:pt idx="7">
                  <c:v>122982</c:v>
                </c:pt>
                <c:pt idx="8">
                  <c:v>106238</c:v>
                </c:pt>
                <c:pt idx="9">
                  <c:v>163138</c:v>
                </c:pt>
                <c:pt idx="10">
                  <c:v>115478</c:v>
                </c:pt>
              </c:numCache>
            </c:numRef>
          </c:val>
        </c:ser>
        <c:ser>
          <c:idx val="2"/>
          <c:order val="2"/>
          <c:tx>
            <c:strRef>
              <c:f>REMOV!$B$8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REMOV!$C$5:$M$5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REMOV!$C$8:$M$8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6607872"/>
        <c:axId val="407161032"/>
      </c:barChart>
      <c:catAx>
        <c:axId val="40660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161032"/>
        <c:crosses val="autoZero"/>
        <c:auto val="1"/>
        <c:lblAlgn val="ctr"/>
        <c:lblOffset val="100"/>
        <c:noMultiLvlLbl val="0"/>
      </c:catAx>
      <c:valAx>
        <c:axId val="407161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660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Combustible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056441115591E-2"/>
          <c:y val="0.24913444808163027"/>
          <c:w val="0.91582954569703179"/>
          <c:h val="0.75086496210445619"/>
        </c:manualLayout>
      </c:layout>
      <c:lineChart>
        <c:grouping val="standard"/>
        <c:varyColors val="0"/>
        <c:ser>
          <c:idx val="0"/>
          <c:order val="0"/>
          <c:tx>
            <c:strRef>
              <c:f>CONS__BUQUE!$B$6</c:f>
              <c:strCache>
                <c:ptCount val="1"/>
                <c:pt idx="0">
                  <c:v>COMBUST.</c:v>
                </c:pt>
              </c:strCache>
            </c:strRef>
          </c:tx>
          <c:spPr>
            <a:ln w="28575" cap="rnd">
              <a:solidFill>
                <a:srgbClr val="418583"/>
              </a:solidFill>
              <a:prstDash val="solid"/>
              <a:round/>
            </a:ln>
            <a:effectLst>
              <a:outerShdw dist="50804" dir="5400000" algn="tl">
                <a:schemeClr val="accent6">
                  <a:lumMod val="40000"/>
                  <a:lumOff val="60000"/>
                </a:schemeClr>
              </a:outerShdw>
            </a:effectLst>
          </c:spPr>
          <c:marker>
            <c:symbol val="none"/>
          </c:marker>
          <c:val>
            <c:numRef>
              <c:f>CONS__BUQUE!$C$6:$M$6</c:f>
              <c:numCache>
                <c:formatCode>#,##0</c:formatCode>
                <c:ptCount val="11"/>
                <c:pt idx="0">
                  <c:v>17106</c:v>
                </c:pt>
                <c:pt idx="1">
                  <c:v>20643</c:v>
                </c:pt>
                <c:pt idx="2">
                  <c:v>26818</c:v>
                </c:pt>
                <c:pt idx="3">
                  <c:v>25949</c:v>
                </c:pt>
                <c:pt idx="4">
                  <c:v>32681</c:v>
                </c:pt>
                <c:pt idx="5">
                  <c:v>30495</c:v>
                </c:pt>
                <c:pt idx="6">
                  <c:v>40072</c:v>
                </c:pt>
                <c:pt idx="7">
                  <c:v>34013</c:v>
                </c:pt>
                <c:pt idx="8">
                  <c:v>34851</c:v>
                </c:pt>
                <c:pt idx="9">
                  <c:v>40209</c:v>
                </c:pt>
                <c:pt idx="10">
                  <c:v>30558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158680"/>
        <c:axId val="407159856"/>
      </c:lineChart>
      <c:catAx>
        <c:axId val="407158680"/>
        <c:scaling>
          <c:orientation val="minMax"/>
        </c:scaling>
        <c:delete val="1"/>
        <c:axPos val="b"/>
        <c:majorTickMark val="out"/>
        <c:minorTickMark val="none"/>
        <c:tickLblPos val="nextTo"/>
        <c:crossAx val="407159856"/>
        <c:crosses val="autoZero"/>
        <c:auto val="1"/>
        <c:lblAlgn val="ctr"/>
        <c:lblOffset val="100"/>
        <c:noMultiLvlLbl val="0"/>
      </c:catAx>
      <c:valAx>
        <c:axId val="40715985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71586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CONSUMO DE COMBUSTIBLE</a:t>
            </a:r>
          </a:p>
          <a:p>
            <a:pPr>
              <a:defRPr/>
            </a:pPr>
            <a:r>
              <a:rPr lang="en-US"/>
              <a:t>DE BUQUE DEL AÑO 2015 AL 2025 (toneladas)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CONS__BUQUE!$B$6</c:f>
              <c:strCache>
                <c:ptCount val="1"/>
                <c:pt idx="0">
                  <c:v>COMBUST.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CONS__BUQUE!$C$5:$M$5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2026</c:v>
                </c:pt>
              </c:numCache>
            </c:numRef>
          </c:cat>
          <c:val>
            <c:numRef>
              <c:f>CONS__BUQUE!$C$6:$M$6</c:f>
              <c:numCache>
                <c:formatCode>#,##0</c:formatCode>
                <c:ptCount val="11"/>
                <c:pt idx="0">
                  <c:v>17106</c:v>
                </c:pt>
                <c:pt idx="1">
                  <c:v>20643</c:v>
                </c:pt>
                <c:pt idx="2">
                  <c:v>26818</c:v>
                </c:pt>
                <c:pt idx="3">
                  <c:v>25949</c:v>
                </c:pt>
                <c:pt idx="4">
                  <c:v>32681</c:v>
                </c:pt>
                <c:pt idx="5">
                  <c:v>30495</c:v>
                </c:pt>
                <c:pt idx="6">
                  <c:v>40072</c:v>
                </c:pt>
                <c:pt idx="7">
                  <c:v>34013</c:v>
                </c:pt>
                <c:pt idx="8">
                  <c:v>34851</c:v>
                </c:pt>
                <c:pt idx="9">
                  <c:v>40209</c:v>
                </c:pt>
                <c:pt idx="10">
                  <c:v>30558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164952"/>
        <c:axId val="407159464"/>
      </c:barChart>
      <c:catAx>
        <c:axId val="407164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159464"/>
        <c:crosses val="autoZero"/>
        <c:auto val="1"/>
        <c:lblAlgn val="ctr"/>
        <c:lblOffset val="100"/>
        <c:noMultiLvlLbl val="0"/>
      </c:catAx>
      <c:valAx>
        <c:axId val="407159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164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Contenedores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140268205014E-2"/>
          <c:y val="0.24913444808163027"/>
          <c:w val="0.91582971946359026"/>
          <c:h val="0.75086496210445619"/>
        </c:manualLayout>
      </c:layout>
      <c:lineChart>
        <c:grouping val="standard"/>
        <c:varyColors val="0"/>
        <c:ser>
          <c:idx val="0"/>
          <c:order val="0"/>
          <c:tx>
            <c:strRef>
              <c:f>CONT_!$B$6</c:f>
              <c:strCache>
                <c:ptCount val="1"/>
                <c:pt idx="0">
                  <c:v>CONTENEDORES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CONT_!$C$6:$M$6</c:f>
              <c:numCache>
                <c:formatCode>#,##0</c:formatCode>
                <c:ptCount val="11"/>
                <c:pt idx="0">
                  <c:v>12483</c:v>
                </c:pt>
                <c:pt idx="1">
                  <c:v>15671</c:v>
                </c:pt>
                <c:pt idx="2">
                  <c:v>18936</c:v>
                </c:pt>
                <c:pt idx="3">
                  <c:v>23015</c:v>
                </c:pt>
                <c:pt idx="4">
                  <c:v>22298</c:v>
                </c:pt>
                <c:pt idx="5">
                  <c:v>18537</c:v>
                </c:pt>
                <c:pt idx="6">
                  <c:v>14484</c:v>
                </c:pt>
                <c:pt idx="7">
                  <c:v>13736</c:v>
                </c:pt>
                <c:pt idx="8">
                  <c:v>17230</c:v>
                </c:pt>
                <c:pt idx="9">
                  <c:v>21615</c:v>
                </c:pt>
                <c:pt idx="10">
                  <c:v>18990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160248"/>
        <c:axId val="407166128"/>
      </c:lineChart>
      <c:catAx>
        <c:axId val="407160248"/>
        <c:scaling>
          <c:orientation val="minMax"/>
        </c:scaling>
        <c:delete val="1"/>
        <c:axPos val="b"/>
        <c:majorTickMark val="out"/>
        <c:minorTickMark val="none"/>
        <c:tickLblPos val="nextTo"/>
        <c:crossAx val="407166128"/>
        <c:crosses val="autoZero"/>
        <c:auto val="1"/>
        <c:lblAlgn val="ctr"/>
        <c:lblOffset val="100"/>
        <c:noMultiLvlLbl val="0"/>
      </c:catAx>
      <c:valAx>
        <c:axId val="4071661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7160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Teus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973753280838E-2"/>
          <c:y val="0.24913444808163027"/>
          <c:w val="0.91582958380202473"/>
          <c:h val="0.75086496210445619"/>
        </c:manualLayout>
      </c:layout>
      <c:lineChart>
        <c:grouping val="standard"/>
        <c:varyColors val="0"/>
        <c:ser>
          <c:idx val="0"/>
          <c:order val="0"/>
          <c:tx>
            <c:strRef>
              <c:f>CONT_!$B$7</c:f>
              <c:strCache>
                <c:ptCount val="1"/>
                <c:pt idx="0">
                  <c:v>TEUS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CONT_!$C$7:$M$7</c:f>
              <c:numCache>
                <c:formatCode>#,##0</c:formatCode>
                <c:ptCount val="11"/>
                <c:pt idx="0">
                  <c:v>21836</c:v>
                </c:pt>
                <c:pt idx="1">
                  <c:v>27762</c:v>
                </c:pt>
                <c:pt idx="2">
                  <c:v>30963</c:v>
                </c:pt>
                <c:pt idx="3">
                  <c:v>36111</c:v>
                </c:pt>
                <c:pt idx="4">
                  <c:v>34957</c:v>
                </c:pt>
                <c:pt idx="5">
                  <c:v>29411</c:v>
                </c:pt>
                <c:pt idx="6">
                  <c:v>25209</c:v>
                </c:pt>
                <c:pt idx="7">
                  <c:v>23439</c:v>
                </c:pt>
                <c:pt idx="8">
                  <c:v>27394</c:v>
                </c:pt>
                <c:pt idx="9">
                  <c:v>34835</c:v>
                </c:pt>
                <c:pt idx="10">
                  <c:v>31727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160640"/>
        <c:axId val="407161424"/>
      </c:lineChart>
      <c:catAx>
        <c:axId val="407160640"/>
        <c:scaling>
          <c:orientation val="minMax"/>
        </c:scaling>
        <c:delete val="1"/>
        <c:axPos val="b"/>
        <c:majorTickMark val="out"/>
        <c:minorTickMark val="none"/>
        <c:tickLblPos val="nextTo"/>
        <c:crossAx val="407161424"/>
        <c:crosses val="autoZero"/>
        <c:auto val="1"/>
        <c:lblAlgn val="ctr"/>
        <c:lblOffset val="100"/>
        <c:noMultiLvlLbl val="0"/>
      </c:catAx>
      <c:valAx>
        <c:axId val="4071614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7160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CONT_!$B$6</c:f>
              <c:strCache>
                <c:ptCount val="1"/>
                <c:pt idx="0">
                  <c:v>CONTENEDORES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CONT_!$C$5:$M$5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CONT_!$C$6:$M$6</c:f>
              <c:numCache>
                <c:formatCode>#,##0</c:formatCode>
                <c:ptCount val="11"/>
                <c:pt idx="0">
                  <c:v>12483</c:v>
                </c:pt>
                <c:pt idx="1">
                  <c:v>15671</c:v>
                </c:pt>
                <c:pt idx="2">
                  <c:v>18936</c:v>
                </c:pt>
                <c:pt idx="3">
                  <c:v>23015</c:v>
                </c:pt>
                <c:pt idx="4">
                  <c:v>22298</c:v>
                </c:pt>
                <c:pt idx="5">
                  <c:v>18537</c:v>
                </c:pt>
                <c:pt idx="6">
                  <c:v>14484</c:v>
                </c:pt>
                <c:pt idx="7">
                  <c:v>13736</c:v>
                </c:pt>
                <c:pt idx="8">
                  <c:v>17230</c:v>
                </c:pt>
                <c:pt idx="9">
                  <c:v>21615</c:v>
                </c:pt>
                <c:pt idx="10">
                  <c:v>18990</c:v>
                </c:pt>
              </c:numCache>
            </c:numRef>
          </c:val>
        </c:ser>
        <c:ser>
          <c:idx val="1"/>
          <c:order val="1"/>
          <c:tx>
            <c:strRef>
              <c:f>CONT_!$B$7</c:f>
              <c:strCache>
                <c:ptCount val="1"/>
                <c:pt idx="0">
                  <c:v>TEUS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CONT_!$C$5:$M$5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CONT_!$C$7:$M$7</c:f>
              <c:numCache>
                <c:formatCode>#,##0</c:formatCode>
                <c:ptCount val="11"/>
                <c:pt idx="0">
                  <c:v>21836</c:v>
                </c:pt>
                <c:pt idx="1">
                  <c:v>27762</c:v>
                </c:pt>
                <c:pt idx="2">
                  <c:v>30963</c:v>
                </c:pt>
                <c:pt idx="3">
                  <c:v>36111</c:v>
                </c:pt>
                <c:pt idx="4">
                  <c:v>34957</c:v>
                </c:pt>
                <c:pt idx="5">
                  <c:v>29411</c:v>
                </c:pt>
                <c:pt idx="6">
                  <c:v>25209</c:v>
                </c:pt>
                <c:pt idx="7">
                  <c:v>23439</c:v>
                </c:pt>
                <c:pt idx="8">
                  <c:v>27394</c:v>
                </c:pt>
                <c:pt idx="9">
                  <c:v>34835</c:v>
                </c:pt>
                <c:pt idx="10">
                  <c:v>31727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163384"/>
        <c:axId val="407163776"/>
      </c:barChart>
      <c:catAx>
        <c:axId val="407163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163776"/>
        <c:crosses val="autoZero"/>
        <c:auto val="1"/>
        <c:lblAlgn val="ctr"/>
        <c:lblOffset val="100"/>
        <c:noMultiLvlLbl val="0"/>
      </c:catAx>
      <c:valAx>
        <c:axId val="407163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163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Buques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056441115591E-2"/>
          <c:y val="0.24913444808163027"/>
          <c:w val="0.91582954569703179"/>
          <c:h val="0.75086496210445619"/>
        </c:manualLayout>
      </c:layout>
      <c:lineChart>
        <c:grouping val="standard"/>
        <c:varyColors val="0"/>
        <c:ser>
          <c:idx val="0"/>
          <c:order val="0"/>
          <c:tx>
            <c:strRef>
              <c:f>BUQUES!$B$6</c:f>
              <c:strCache>
                <c:ptCount val="1"/>
                <c:pt idx="0">
                  <c:v>BUQUES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prstDash val="solid"/>
              <a:round/>
            </a:ln>
            <a:effectLst>
              <a:outerShdw dist="50804" dir="5400000" algn="tl">
                <a:schemeClr val="accent5">
                  <a:lumMod val="75000"/>
                </a:schemeClr>
              </a:outerShdw>
            </a:effectLst>
          </c:spPr>
          <c:marker>
            <c:symbol val="none"/>
          </c:marker>
          <c:val>
            <c:numRef>
              <c:f>BUQUES!$C$6:$M$6</c:f>
              <c:numCache>
                <c:formatCode>#,##0</c:formatCode>
                <c:ptCount val="11"/>
                <c:pt idx="0">
                  <c:v>764</c:v>
                </c:pt>
                <c:pt idx="1">
                  <c:v>895</c:v>
                </c:pt>
                <c:pt idx="2">
                  <c:v>1277</c:v>
                </c:pt>
                <c:pt idx="3">
                  <c:v>1771</c:v>
                </c:pt>
                <c:pt idx="4">
                  <c:v>1670</c:v>
                </c:pt>
                <c:pt idx="5">
                  <c:v>1351</c:v>
                </c:pt>
                <c:pt idx="6">
                  <c:v>1869</c:v>
                </c:pt>
                <c:pt idx="7">
                  <c:v>1701</c:v>
                </c:pt>
                <c:pt idx="8">
                  <c:v>1559</c:v>
                </c:pt>
                <c:pt idx="9">
                  <c:v>1828</c:v>
                </c:pt>
                <c:pt idx="10">
                  <c:v>1281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164168"/>
        <c:axId val="407165344"/>
      </c:lineChart>
      <c:catAx>
        <c:axId val="407164168"/>
        <c:scaling>
          <c:orientation val="minMax"/>
        </c:scaling>
        <c:delete val="1"/>
        <c:axPos val="b"/>
        <c:majorTickMark val="out"/>
        <c:minorTickMark val="none"/>
        <c:tickLblPos val="nextTo"/>
        <c:crossAx val="407165344"/>
        <c:crosses val="autoZero"/>
        <c:auto val="1"/>
        <c:lblAlgn val="ctr"/>
        <c:lblOffset val="100"/>
        <c:noMultiLvlLbl val="0"/>
      </c:catAx>
      <c:valAx>
        <c:axId val="40716534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7164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MOVIMIENTO DE BUQUES DEL AÑO 2015 AL 2025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100"/>
              <a:t>POR TIPO DE BUQUE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BUQUES!$B$38</c:f>
              <c:strCache>
                <c:ptCount val="1"/>
                <c:pt idx="0">
                  <c:v>Carga General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BUQUES!$C$38:$M$38</c:f>
              <c:numCache>
                <c:formatCode>#,##0</c:formatCode>
                <c:ptCount val="11"/>
                <c:pt idx="0">
                  <c:v>17</c:v>
                </c:pt>
                <c:pt idx="1">
                  <c:v>15</c:v>
                </c:pt>
                <c:pt idx="2">
                  <c:v>22</c:v>
                </c:pt>
                <c:pt idx="3">
                  <c:v>29</c:v>
                </c:pt>
                <c:pt idx="4">
                  <c:v>23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26</c:v>
                </c:pt>
                <c:pt idx="10">
                  <c:v>19</c:v>
                </c:pt>
              </c:numCache>
            </c:numRef>
          </c:val>
        </c:ser>
        <c:ser>
          <c:idx val="1"/>
          <c:order val="1"/>
          <c:tx>
            <c:strRef>
              <c:f>BUQUES!$B$39</c:f>
              <c:strCache>
                <c:ptCount val="1"/>
                <c:pt idx="0">
                  <c:v>Frigorífico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BUQUES!$C$39:$M$39</c:f>
              <c:numCache>
                <c:formatCode>#,##0</c:formatCode>
                <c:ptCount val="11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BUQUES!$B$40</c:f>
              <c:strCache>
                <c:ptCount val="1"/>
                <c:pt idx="0">
                  <c:v>Cisterna(Tanque)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BUQUES!$C$40:$M$40</c:f>
              <c:numCache>
                <c:formatCode>#,##0</c:formatCode>
                <c:ptCount val="11"/>
                <c:pt idx="0">
                  <c:v>3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</c:numCache>
            </c:numRef>
          </c:val>
        </c:ser>
        <c:ser>
          <c:idx val="3"/>
          <c:order val="3"/>
          <c:tx>
            <c:strRef>
              <c:f>BUQUES!$B$41</c:f>
              <c:strCache>
                <c:ptCount val="1"/>
                <c:pt idx="0">
                  <c:v>Mineralero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BUQUES!$C$41:$M$41</c:f>
              <c:numCache>
                <c:formatCode>#,##0</c:formatCode>
                <c:ptCount val="11"/>
                <c:pt idx="0">
                  <c:v>29</c:v>
                </c:pt>
                <c:pt idx="1">
                  <c:v>28</c:v>
                </c:pt>
                <c:pt idx="2">
                  <c:v>27</c:v>
                </c:pt>
                <c:pt idx="3">
                  <c:v>29</c:v>
                </c:pt>
                <c:pt idx="4">
                  <c:v>31</c:v>
                </c:pt>
                <c:pt idx="5">
                  <c:v>28</c:v>
                </c:pt>
                <c:pt idx="6">
                  <c:v>25</c:v>
                </c:pt>
                <c:pt idx="7">
                  <c:v>21</c:v>
                </c:pt>
                <c:pt idx="8">
                  <c:v>18</c:v>
                </c:pt>
                <c:pt idx="9">
                  <c:v>12</c:v>
                </c:pt>
                <c:pt idx="10">
                  <c:v>30</c:v>
                </c:pt>
              </c:numCache>
            </c:numRef>
          </c:val>
        </c:ser>
        <c:ser>
          <c:idx val="4"/>
          <c:order val="4"/>
          <c:tx>
            <c:strRef>
              <c:f>BUQUES!$B$42</c:f>
              <c:strCache>
                <c:ptCount val="1"/>
                <c:pt idx="0">
                  <c:v>Pasajeros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BUQUES!$C$42:$M$42</c:f>
              <c:numCache>
                <c:formatCode>#,##0</c:formatCode>
                <c:ptCount val="11"/>
                <c:pt idx="0">
                  <c:v>22</c:v>
                </c:pt>
                <c:pt idx="1">
                  <c:v>33</c:v>
                </c:pt>
                <c:pt idx="2">
                  <c:v>33</c:v>
                </c:pt>
                <c:pt idx="3">
                  <c:v>33</c:v>
                </c:pt>
                <c:pt idx="4">
                  <c:v>40</c:v>
                </c:pt>
                <c:pt idx="5">
                  <c:v>27</c:v>
                </c:pt>
                <c:pt idx="6">
                  <c:v>1</c:v>
                </c:pt>
                <c:pt idx="7">
                  <c:v>18</c:v>
                </c:pt>
                <c:pt idx="8">
                  <c:v>39</c:v>
                </c:pt>
                <c:pt idx="9">
                  <c:v>46</c:v>
                </c:pt>
                <c:pt idx="10">
                  <c:v>44</c:v>
                </c:pt>
              </c:numCache>
            </c:numRef>
          </c:val>
        </c:ser>
        <c:ser>
          <c:idx val="5"/>
          <c:order val="5"/>
          <c:tx>
            <c:strRef>
              <c:f>BUQUES!$B$43</c:f>
              <c:strCache>
                <c:ptCount val="1"/>
                <c:pt idx="0">
                  <c:v>Pesquero Cajonero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BUQUES!$C$43:$M$43</c:f>
              <c:numCache>
                <c:formatCode>#,##0</c:formatCode>
                <c:ptCount val="11"/>
                <c:pt idx="0">
                  <c:v>68</c:v>
                </c:pt>
                <c:pt idx="1">
                  <c:v>141</c:v>
                </c:pt>
                <c:pt idx="2">
                  <c:v>385</c:v>
                </c:pt>
                <c:pt idx="3">
                  <c:v>735</c:v>
                </c:pt>
                <c:pt idx="4">
                  <c:v>738</c:v>
                </c:pt>
                <c:pt idx="5">
                  <c:v>704</c:v>
                </c:pt>
                <c:pt idx="6">
                  <c:v>902</c:v>
                </c:pt>
                <c:pt idx="7">
                  <c:v>870</c:v>
                </c:pt>
                <c:pt idx="8">
                  <c:v>759</c:v>
                </c:pt>
                <c:pt idx="9">
                  <c:v>844</c:v>
                </c:pt>
                <c:pt idx="10">
                  <c:v>528</c:v>
                </c:pt>
              </c:numCache>
            </c:numRef>
          </c:val>
        </c:ser>
        <c:ser>
          <c:idx val="6"/>
          <c:order val="6"/>
          <c:tx>
            <c:strRef>
              <c:f>BUQUES!$B$44</c:f>
              <c:strCache>
                <c:ptCount val="1"/>
                <c:pt idx="0">
                  <c:v>Pesquero Factoría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BUQUES!$C$44:$M$44</c:f>
              <c:numCache>
                <c:formatCode>#,##0</c:formatCode>
                <c:ptCount val="11"/>
                <c:pt idx="0">
                  <c:v>104</c:v>
                </c:pt>
                <c:pt idx="1">
                  <c:v>78</c:v>
                </c:pt>
                <c:pt idx="2">
                  <c:v>75</c:v>
                </c:pt>
                <c:pt idx="3">
                  <c:v>74</c:v>
                </c:pt>
                <c:pt idx="4">
                  <c:v>40</c:v>
                </c:pt>
                <c:pt idx="5">
                  <c:v>60</c:v>
                </c:pt>
                <c:pt idx="6">
                  <c:v>58</c:v>
                </c:pt>
                <c:pt idx="7">
                  <c:v>70</c:v>
                </c:pt>
                <c:pt idx="8">
                  <c:v>48</c:v>
                </c:pt>
                <c:pt idx="9">
                  <c:v>42</c:v>
                </c:pt>
                <c:pt idx="10">
                  <c:v>37</c:v>
                </c:pt>
              </c:numCache>
            </c:numRef>
          </c:val>
        </c:ser>
        <c:ser>
          <c:idx val="7"/>
          <c:order val="7"/>
          <c:tx>
            <c:strRef>
              <c:f>BUQUES!$B$45</c:f>
              <c:strCache>
                <c:ptCount val="1"/>
                <c:pt idx="0">
                  <c:v>Pesquero Tangonero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BUQUES!$C$45:$M$45</c:f>
              <c:numCache>
                <c:formatCode>#,##0</c:formatCode>
                <c:ptCount val="11"/>
                <c:pt idx="0">
                  <c:v>438</c:v>
                </c:pt>
                <c:pt idx="1">
                  <c:v>463</c:v>
                </c:pt>
                <c:pt idx="2">
                  <c:v>609</c:v>
                </c:pt>
                <c:pt idx="3">
                  <c:v>742</c:v>
                </c:pt>
                <c:pt idx="4">
                  <c:v>682</c:v>
                </c:pt>
                <c:pt idx="5">
                  <c:v>398</c:v>
                </c:pt>
                <c:pt idx="6">
                  <c:v>737</c:v>
                </c:pt>
                <c:pt idx="7">
                  <c:v>558</c:v>
                </c:pt>
                <c:pt idx="8">
                  <c:v>528</c:v>
                </c:pt>
                <c:pt idx="9">
                  <c:v>695</c:v>
                </c:pt>
                <c:pt idx="10">
                  <c:v>428</c:v>
                </c:pt>
              </c:numCache>
            </c:numRef>
          </c:val>
        </c:ser>
        <c:ser>
          <c:idx val="8"/>
          <c:order val="8"/>
          <c:tx>
            <c:strRef>
              <c:f>BUQUES!$B$46</c:f>
              <c:strCache>
                <c:ptCount val="1"/>
                <c:pt idx="0">
                  <c:v>Pesquero Potero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BUQUES!$C$46:$M$46</c:f>
              <c:numCache>
                <c:formatCode>#,##0</c:formatCode>
                <c:ptCount val="11"/>
                <c:pt idx="0">
                  <c:v>17</c:v>
                </c:pt>
                <c:pt idx="1">
                  <c:v>15</c:v>
                </c:pt>
                <c:pt idx="2">
                  <c:v>17</c:v>
                </c:pt>
                <c:pt idx="3">
                  <c:v>31</c:v>
                </c:pt>
                <c:pt idx="4">
                  <c:v>41</c:v>
                </c:pt>
                <c:pt idx="5">
                  <c:v>62</c:v>
                </c:pt>
                <c:pt idx="6">
                  <c:v>55</c:v>
                </c:pt>
                <c:pt idx="7">
                  <c:v>73</c:v>
                </c:pt>
                <c:pt idx="8">
                  <c:v>80</c:v>
                </c:pt>
                <c:pt idx="9">
                  <c:v>81</c:v>
                </c:pt>
                <c:pt idx="10">
                  <c:v>119</c:v>
                </c:pt>
              </c:numCache>
            </c:numRef>
          </c:val>
        </c:ser>
        <c:ser>
          <c:idx val="9"/>
          <c:order val="9"/>
          <c:tx>
            <c:strRef>
              <c:f>BUQUES!$B$47</c:f>
              <c:strCache>
                <c:ptCount val="1"/>
                <c:pt idx="0">
                  <c:v>Portacontenedores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BUQUES!$C$47:$M$47</c:f>
              <c:numCache>
                <c:formatCode>#,##0</c:formatCode>
                <c:ptCount val="11"/>
                <c:pt idx="0">
                  <c:v>61</c:v>
                </c:pt>
                <c:pt idx="1">
                  <c:v>83</c:v>
                </c:pt>
                <c:pt idx="2">
                  <c:v>75</c:v>
                </c:pt>
                <c:pt idx="3">
                  <c:v>59</c:v>
                </c:pt>
                <c:pt idx="4">
                  <c:v>45</c:v>
                </c:pt>
                <c:pt idx="5">
                  <c:v>41</c:v>
                </c:pt>
                <c:pt idx="6">
                  <c:v>37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28</c:v>
                </c:pt>
              </c:numCache>
            </c:numRef>
          </c:val>
        </c:ser>
        <c:ser>
          <c:idx val="10"/>
          <c:order val="10"/>
          <c:tx>
            <c:strRef>
              <c:f>BUQUES!$B$48</c:f>
              <c:strCache>
                <c:ptCount val="1"/>
                <c:pt idx="0">
                  <c:v>Catamaran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BUQUES!$C$48:$M$48</c:f>
              <c:numCache>
                <c:formatCode>#,##0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</c:ser>
        <c:ser>
          <c:idx val="11"/>
          <c:order val="11"/>
          <c:tx>
            <c:strRef>
              <c:f>BUQUES!$B$49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BUQUES!$C$37:$M$37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BUQUES!$C$49:$M$49</c:f>
              <c:numCache>
                <c:formatCode>#,##0</c:formatCode>
                <c:ptCount val="11"/>
                <c:pt idx="0">
                  <c:v>0</c:v>
                </c:pt>
                <c:pt idx="1">
                  <c:v>23</c:v>
                </c:pt>
                <c:pt idx="2">
                  <c:v>18</c:v>
                </c:pt>
                <c:pt idx="3">
                  <c:v>25</c:v>
                </c:pt>
                <c:pt idx="4">
                  <c:v>18</c:v>
                </c:pt>
                <c:pt idx="5">
                  <c:v>12</c:v>
                </c:pt>
                <c:pt idx="6">
                  <c:v>38</c:v>
                </c:pt>
                <c:pt idx="7">
                  <c:v>50</c:v>
                </c:pt>
                <c:pt idx="8">
                  <c:v>39</c:v>
                </c:pt>
                <c:pt idx="9">
                  <c:v>52</c:v>
                </c:pt>
                <c:pt idx="10">
                  <c:v>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650360"/>
        <c:axId val="407649968"/>
      </c:barChart>
      <c:catAx>
        <c:axId val="407650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649968"/>
        <c:crosses val="autoZero"/>
        <c:auto val="1"/>
        <c:lblAlgn val="ctr"/>
        <c:lblOffset val="100"/>
        <c:noMultiLvlLbl val="0"/>
      </c:catAx>
      <c:valAx>
        <c:axId val="407649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650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MOVIMIENTO DE BUQUES DEL AÑO 2015 AL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BUQUES!$B$6</c:f>
              <c:strCache>
                <c:ptCount val="1"/>
                <c:pt idx="0">
                  <c:v>BUQUES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BUQUES!$C$5:$M$5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BUQUES!$C$6:$M$6</c:f>
              <c:numCache>
                <c:formatCode>#,##0</c:formatCode>
                <c:ptCount val="11"/>
                <c:pt idx="0">
                  <c:v>764</c:v>
                </c:pt>
                <c:pt idx="1">
                  <c:v>895</c:v>
                </c:pt>
                <c:pt idx="2">
                  <c:v>1277</c:v>
                </c:pt>
                <c:pt idx="3">
                  <c:v>1771</c:v>
                </c:pt>
                <c:pt idx="4">
                  <c:v>1670</c:v>
                </c:pt>
                <c:pt idx="5">
                  <c:v>1351</c:v>
                </c:pt>
                <c:pt idx="6">
                  <c:v>1869</c:v>
                </c:pt>
                <c:pt idx="7">
                  <c:v>1701</c:v>
                </c:pt>
                <c:pt idx="8">
                  <c:v>1559</c:v>
                </c:pt>
                <c:pt idx="9">
                  <c:v>1828</c:v>
                </c:pt>
                <c:pt idx="10">
                  <c:v>1281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7653888"/>
        <c:axId val="407657024"/>
      </c:barChart>
      <c:catAx>
        <c:axId val="40765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657024"/>
        <c:crosses val="autoZero"/>
        <c:auto val="1"/>
        <c:lblAlgn val="ctr"/>
        <c:lblOffset val="100"/>
        <c:noMultiLvlLbl val="0"/>
      </c:catAx>
      <c:valAx>
        <c:axId val="40765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65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MOVIMIENTO DE CRUCEROS POR AÑO DEL 2015 AL 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CRUCEROS!$M$5</c:f>
              <c:strCache>
                <c:ptCount val="1"/>
                <c:pt idx="0">
                  <c:v>Pasajeros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CRUCEROS!$K$6:$K$16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CRUCEROS!$M$6:$M$16</c:f>
              <c:numCache>
                <c:formatCode>#,##0</c:formatCode>
                <c:ptCount val="11"/>
                <c:pt idx="0">
                  <c:v>36038</c:v>
                </c:pt>
                <c:pt idx="1">
                  <c:v>49360</c:v>
                </c:pt>
                <c:pt idx="2">
                  <c:v>49360</c:v>
                </c:pt>
                <c:pt idx="3">
                  <c:v>50264</c:v>
                </c:pt>
                <c:pt idx="4">
                  <c:v>57191</c:v>
                </c:pt>
                <c:pt idx="5">
                  <c:v>42014</c:v>
                </c:pt>
                <c:pt idx="6">
                  <c:v>80</c:v>
                </c:pt>
                <c:pt idx="7">
                  <c:v>9726</c:v>
                </c:pt>
                <c:pt idx="8">
                  <c:v>52332</c:v>
                </c:pt>
                <c:pt idx="9">
                  <c:v>69962</c:v>
                </c:pt>
                <c:pt idx="10">
                  <c:v>56073</c:v>
                </c:pt>
              </c:numCache>
            </c:numRef>
          </c:val>
        </c:ser>
        <c:ser>
          <c:idx val="1"/>
          <c:order val="1"/>
          <c:tx>
            <c:strRef>
              <c:f>CRUCEROS!$N$5</c:f>
              <c:strCache>
                <c:ptCount val="1"/>
                <c:pt idx="0">
                  <c:v>Tripulantes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CRUCEROS!$K$6:$K$16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CRUCEROS!$N$6:$N$16</c:f>
              <c:numCache>
                <c:formatCode>#,##0</c:formatCode>
                <c:ptCount val="11"/>
                <c:pt idx="0">
                  <c:v>16847</c:v>
                </c:pt>
                <c:pt idx="1">
                  <c:v>23414</c:v>
                </c:pt>
                <c:pt idx="2">
                  <c:v>23414</c:v>
                </c:pt>
                <c:pt idx="3">
                  <c:v>22046</c:v>
                </c:pt>
                <c:pt idx="4">
                  <c:v>26873</c:v>
                </c:pt>
                <c:pt idx="5">
                  <c:v>20073</c:v>
                </c:pt>
                <c:pt idx="6">
                  <c:v>178</c:v>
                </c:pt>
                <c:pt idx="7">
                  <c:v>5999</c:v>
                </c:pt>
                <c:pt idx="8">
                  <c:v>26260</c:v>
                </c:pt>
                <c:pt idx="9">
                  <c:v>32284</c:v>
                </c:pt>
                <c:pt idx="10">
                  <c:v>27256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654280"/>
        <c:axId val="407653104"/>
      </c:barChart>
      <c:catAx>
        <c:axId val="407654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653104"/>
        <c:crosses val="autoZero"/>
        <c:auto val="1"/>
        <c:lblAlgn val="ctr"/>
        <c:lblOffset val="100"/>
        <c:noMultiLvlLbl val="0"/>
      </c:catAx>
      <c:valAx>
        <c:axId val="40765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7654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Importación</a:t>
            </a:r>
          </a:p>
        </c:rich>
      </c:tx>
      <c:layout>
        <c:manualLayout>
          <c:xMode val="edge"/>
          <c:yMode val="edge"/>
          <c:x val="0.28883427228500202"/>
          <c:y val="2.01508773667442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84435845847007E-2"/>
          <c:y val="0.24913455156323902"/>
          <c:w val="0.9158293718993894"/>
          <c:h val="0.75086478601928164"/>
        </c:manualLayout>
      </c:layout>
      <c:lineChart>
        <c:grouping val="standard"/>
        <c:varyColors val="0"/>
        <c:ser>
          <c:idx val="1"/>
          <c:order val="0"/>
          <c:tx>
            <c:strRef>
              <c:f>'Movimiento Total'!$B$8</c:f>
              <c:strCache>
                <c:ptCount val="1"/>
                <c:pt idx="0">
                  <c:v>Importación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60000"/>
                  <a:lumOff val="40000"/>
                </a:schemeClr>
              </a:outerShdw>
            </a:effectLst>
          </c:spPr>
          <c:marker>
            <c:symbol val="none"/>
          </c:marker>
          <c:val>
            <c:numRef>
              <c:f>'Movimiento Total'!$C$8:$M$8</c:f>
              <c:numCache>
                <c:formatCode>#,##0</c:formatCode>
                <c:ptCount val="11"/>
                <c:pt idx="0">
                  <c:v>898548</c:v>
                </c:pt>
                <c:pt idx="1">
                  <c:v>896617</c:v>
                </c:pt>
                <c:pt idx="2">
                  <c:v>850325</c:v>
                </c:pt>
                <c:pt idx="3">
                  <c:v>972270</c:v>
                </c:pt>
                <c:pt idx="4">
                  <c:v>1031320</c:v>
                </c:pt>
                <c:pt idx="5">
                  <c:v>628832</c:v>
                </c:pt>
                <c:pt idx="6">
                  <c:v>697997</c:v>
                </c:pt>
                <c:pt idx="7">
                  <c:v>853439</c:v>
                </c:pt>
                <c:pt idx="8">
                  <c:v>829281</c:v>
                </c:pt>
                <c:pt idx="9">
                  <c:v>834100</c:v>
                </c:pt>
                <c:pt idx="10">
                  <c:v>946883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427792"/>
        <c:axId val="185508808"/>
      </c:lineChart>
      <c:catAx>
        <c:axId val="405427792"/>
        <c:scaling>
          <c:orientation val="minMax"/>
        </c:scaling>
        <c:delete val="1"/>
        <c:axPos val="b"/>
        <c:majorTickMark val="out"/>
        <c:minorTickMark val="none"/>
        <c:tickLblPos val="nextTo"/>
        <c:crossAx val="185508808"/>
        <c:crosses val="autoZero"/>
        <c:auto val="1"/>
        <c:lblAlgn val="ctr"/>
        <c:lblOffset val="100"/>
        <c:noMultiLvlLbl val="0"/>
      </c:catAx>
      <c:valAx>
        <c:axId val="18550880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5427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9050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CANTIDAD DE BUQUES POR AÑO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CRUCEROS!$L$5</c:f>
              <c:strCache>
                <c:ptCount val="1"/>
                <c:pt idx="0">
                  <c:v>BUQUES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CRUCEROS!$K$6:$K$16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CRUCEROS!$L$6:$L$16</c:f>
              <c:numCache>
                <c:formatCode>General</c:formatCode>
                <c:ptCount val="11"/>
                <c:pt idx="0">
                  <c:v>22</c:v>
                </c:pt>
                <c:pt idx="1">
                  <c:v>33</c:v>
                </c:pt>
                <c:pt idx="2">
                  <c:v>33</c:v>
                </c:pt>
                <c:pt idx="3">
                  <c:v>33</c:v>
                </c:pt>
                <c:pt idx="4">
                  <c:v>40</c:v>
                </c:pt>
                <c:pt idx="5">
                  <c:v>27</c:v>
                </c:pt>
                <c:pt idx="6">
                  <c:v>1</c:v>
                </c:pt>
                <c:pt idx="7">
                  <c:v>18</c:v>
                </c:pt>
                <c:pt idx="8">
                  <c:v>39</c:v>
                </c:pt>
                <c:pt idx="9">
                  <c:v>46</c:v>
                </c:pt>
                <c:pt idx="10">
                  <c:v>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652808"/>
        <c:axId val="488654376"/>
      </c:barChart>
      <c:catAx>
        <c:axId val="488652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88654376"/>
        <c:crosses val="autoZero"/>
        <c:auto val="1"/>
        <c:lblAlgn val="ctr"/>
        <c:lblOffset val="100"/>
        <c:noMultiLvlLbl val="0"/>
      </c:catAx>
      <c:valAx>
        <c:axId val="488654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88652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Removido Entrado</a:t>
            </a:r>
          </a:p>
        </c:rich>
      </c:tx>
      <c:layout>
        <c:manualLayout>
          <c:xMode val="edge"/>
          <c:yMode val="edge"/>
          <c:x val="0.21632472680168432"/>
          <c:y val="1.17380377339492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4604938195845E-2"/>
          <c:y val="0.24913445478406115"/>
          <c:w val="0.91582947504819767"/>
          <c:h val="0.75086494869959464"/>
        </c:manualLayout>
      </c:layout>
      <c:lineChart>
        <c:grouping val="standard"/>
        <c:varyColors val="0"/>
        <c:ser>
          <c:idx val="0"/>
          <c:order val="0"/>
          <c:tx>
            <c:strRef>
              <c:f>'Movimiento Total'!$B$9</c:f>
              <c:strCache>
                <c:ptCount val="1"/>
                <c:pt idx="0">
                  <c:v>Remov. Entrado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>
              <a:outerShdw dist="50804" dir="5400000" algn="tl">
                <a:schemeClr val="bg1">
                  <a:lumMod val="75000"/>
                </a:schemeClr>
              </a:outerShdw>
            </a:effectLst>
          </c:spPr>
          <c:marker>
            <c:symbol val="none"/>
          </c:marker>
          <c:val>
            <c:numRef>
              <c:f>'Movimiento Total'!$C$9:$M$9</c:f>
              <c:numCache>
                <c:formatCode>#,##0</c:formatCode>
                <c:ptCount val="11"/>
                <c:pt idx="0">
                  <c:v>238698</c:v>
                </c:pt>
                <c:pt idx="1">
                  <c:v>255181</c:v>
                </c:pt>
                <c:pt idx="2">
                  <c:v>291041</c:v>
                </c:pt>
                <c:pt idx="3">
                  <c:v>290159</c:v>
                </c:pt>
                <c:pt idx="4">
                  <c:v>278764</c:v>
                </c:pt>
                <c:pt idx="5">
                  <c:v>223551</c:v>
                </c:pt>
                <c:pt idx="6">
                  <c:v>272201</c:v>
                </c:pt>
                <c:pt idx="7">
                  <c:v>297584</c:v>
                </c:pt>
                <c:pt idx="8">
                  <c:v>269900</c:v>
                </c:pt>
                <c:pt idx="9">
                  <c:v>293520</c:v>
                </c:pt>
                <c:pt idx="10">
                  <c:v>282690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193688"/>
        <c:axId val="406198176"/>
      </c:lineChart>
      <c:catAx>
        <c:axId val="406193688"/>
        <c:scaling>
          <c:orientation val="minMax"/>
        </c:scaling>
        <c:delete val="1"/>
        <c:axPos val="b"/>
        <c:majorTickMark val="out"/>
        <c:minorTickMark val="none"/>
        <c:tickLblPos val="nextTo"/>
        <c:crossAx val="406198176"/>
        <c:crosses val="autoZero"/>
        <c:auto val="1"/>
        <c:lblAlgn val="ctr"/>
        <c:lblOffset val="100"/>
        <c:noMultiLvlLbl val="0"/>
      </c:catAx>
      <c:valAx>
        <c:axId val="40619817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193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9050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MOVIMIENTO TOTAL DE MERCADERIAS 2015 - 2025 (en</a:t>
            </a:r>
            <a:r>
              <a:rPr lang="es-AR" baseline="0"/>
              <a:t> </a:t>
            </a:r>
            <a:r>
              <a:rPr lang="es-AR"/>
              <a:t>toneladas)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Total'!$B$7</c:f>
              <c:strCache>
                <c:ptCount val="1"/>
                <c:pt idx="0">
                  <c:v>Exportación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'Movimiento Total'!$C$6:$M$6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'Movimiento Total'!$C$7:$M$7</c:f>
              <c:numCache>
                <c:formatCode>#,##0</c:formatCode>
                <c:ptCount val="11"/>
                <c:pt idx="0">
                  <c:v>363141</c:v>
                </c:pt>
                <c:pt idx="1">
                  <c:v>503166</c:v>
                </c:pt>
                <c:pt idx="2">
                  <c:v>523889</c:v>
                </c:pt>
                <c:pt idx="3">
                  <c:v>537626</c:v>
                </c:pt>
                <c:pt idx="4">
                  <c:v>514476</c:v>
                </c:pt>
                <c:pt idx="5">
                  <c:v>411106</c:v>
                </c:pt>
                <c:pt idx="6">
                  <c:v>335660</c:v>
                </c:pt>
                <c:pt idx="7">
                  <c:v>321677</c:v>
                </c:pt>
                <c:pt idx="8">
                  <c:v>489329</c:v>
                </c:pt>
                <c:pt idx="9">
                  <c:v>516731</c:v>
                </c:pt>
                <c:pt idx="10">
                  <c:v>527888</c:v>
                </c:pt>
              </c:numCache>
            </c:numRef>
          </c:val>
        </c:ser>
        <c:ser>
          <c:idx val="1"/>
          <c:order val="1"/>
          <c:tx>
            <c:strRef>
              <c:f>'Movimiento Total'!$B$8</c:f>
              <c:strCache>
                <c:ptCount val="1"/>
                <c:pt idx="0">
                  <c:v>Importación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'Movimiento Total'!$C$6:$M$6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'Movimiento Total'!$C$8:$M$8</c:f>
              <c:numCache>
                <c:formatCode>#,##0</c:formatCode>
                <c:ptCount val="11"/>
                <c:pt idx="0">
                  <c:v>898548</c:v>
                </c:pt>
                <c:pt idx="1">
                  <c:v>896617</c:v>
                </c:pt>
                <c:pt idx="2">
                  <c:v>850325</c:v>
                </c:pt>
                <c:pt idx="3">
                  <c:v>972270</c:v>
                </c:pt>
                <c:pt idx="4">
                  <c:v>1031320</c:v>
                </c:pt>
                <c:pt idx="5">
                  <c:v>628832</c:v>
                </c:pt>
                <c:pt idx="6">
                  <c:v>697997</c:v>
                </c:pt>
                <c:pt idx="7">
                  <c:v>853439</c:v>
                </c:pt>
                <c:pt idx="8">
                  <c:v>829281</c:v>
                </c:pt>
                <c:pt idx="9">
                  <c:v>834100</c:v>
                </c:pt>
                <c:pt idx="10">
                  <c:v>946883</c:v>
                </c:pt>
              </c:numCache>
            </c:numRef>
          </c:val>
        </c:ser>
        <c:ser>
          <c:idx val="2"/>
          <c:order val="2"/>
          <c:tx>
            <c:strRef>
              <c:f>'Movimiento Total'!$B$9</c:f>
              <c:strCache>
                <c:ptCount val="1"/>
                <c:pt idx="0">
                  <c:v>Remov. Entrado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'Movimiento Total'!$C$6:$M$6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'Movimiento Total'!$C$9:$M$9</c:f>
              <c:numCache>
                <c:formatCode>#,##0</c:formatCode>
                <c:ptCount val="11"/>
                <c:pt idx="0">
                  <c:v>238698</c:v>
                </c:pt>
                <c:pt idx="1">
                  <c:v>255181</c:v>
                </c:pt>
                <c:pt idx="2">
                  <c:v>291041</c:v>
                </c:pt>
                <c:pt idx="3">
                  <c:v>290159</c:v>
                </c:pt>
                <c:pt idx="4">
                  <c:v>278764</c:v>
                </c:pt>
                <c:pt idx="5">
                  <c:v>223551</c:v>
                </c:pt>
                <c:pt idx="6">
                  <c:v>272201</c:v>
                </c:pt>
                <c:pt idx="7">
                  <c:v>297584</c:v>
                </c:pt>
                <c:pt idx="8">
                  <c:v>269900</c:v>
                </c:pt>
                <c:pt idx="9">
                  <c:v>293520</c:v>
                </c:pt>
                <c:pt idx="10">
                  <c:v>282690</c:v>
                </c:pt>
              </c:numCache>
            </c:numRef>
          </c:val>
        </c:ser>
        <c:ser>
          <c:idx val="3"/>
          <c:order val="3"/>
          <c:tx>
            <c:strRef>
              <c:f>'Movimiento Total'!$B$10</c:f>
              <c:strCache>
                <c:ptCount val="1"/>
                <c:pt idx="0">
                  <c:v>Cons. Buque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'Movimiento Total'!$C$6:$M$6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'Movimiento Total'!$C$10:$M$10</c:f>
              <c:numCache>
                <c:formatCode>#,##0</c:formatCode>
                <c:ptCount val="11"/>
                <c:pt idx="0">
                  <c:v>17106</c:v>
                </c:pt>
                <c:pt idx="1">
                  <c:v>20643</c:v>
                </c:pt>
                <c:pt idx="2">
                  <c:v>26818</c:v>
                </c:pt>
                <c:pt idx="3">
                  <c:v>25949</c:v>
                </c:pt>
                <c:pt idx="4">
                  <c:v>32681</c:v>
                </c:pt>
                <c:pt idx="5">
                  <c:v>30495</c:v>
                </c:pt>
                <c:pt idx="6">
                  <c:v>40072</c:v>
                </c:pt>
                <c:pt idx="7">
                  <c:v>34013</c:v>
                </c:pt>
                <c:pt idx="8">
                  <c:v>34851</c:v>
                </c:pt>
                <c:pt idx="9">
                  <c:v>40209</c:v>
                </c:pt>
                <c:pt idx="10">
                  <c:v>30558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617664"/>
        <c:axId val="406303392"/>
      </c:barChart>
      <c:catAx>
        <c:axId val="18461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6303392"/>
        <c:crosses val="autoZero"/>
        <c:auto val="1"/>
        <c:lblAlgn val="ctr"/>
        <c:lblOffset val="100"/>
        <c:noMultiLvlLbl val="0"/>
      </c:catAx>
      <c:valAx>
        <c:axId val="40630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4617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Pórfidos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85275054903858E-2"/>
          <c:y val="0.23974492625041588"/>
          <c:w val="0.91582998553752204"/>
          <c:h val="0.63818860670585187"/>
        </c:manualLayout>
      </c:layout>
      <c:lineChart>
        <c:grouping val="standard"/>
        <c:varyColors val="0"/>
        <c:ser>
          <c:idx val="0"/>
          <c:order val="0"/>
          <c:tx>
            <c:strRef>
              <c:f>EXPO!$B$8</c:f>
              <c:strCache>
                <c:ptCount val="1"/>
                <c:pt idx="0">
                  <c:v>Pórfidos</c:v>
                </c:pt>
              </c:strCache>
            </c:strRef>
          </c:tx>
          <c:spPr>
            <a:ln w="28575" cap="rnd">
              <a:solidFill>
                <a:srgbClr val="525252"/>
              </a:solidFill>
              <a:prstDash val="solid"/>
              <a:round/>
            </a:ln>
            <a:effectLst>
              <a:outerShdw dist="50804" dir="5400000" algn="tl">
                <a:schemeClr val="bg2">
                  <a:lumMod val="75000"/>
                </a:schemeClr>
              </a:outerShdw>
            </a:effectLst>
          </c:spPr>
          <c:marker>
            <c:symbol val="none"/>
          </c:marker>
          <c:val>
            <c:numRef>
              <c:f>EXPO!$C$8:$M$8</c:f>
              <c:numCache>
                <c:formatCode>#,##0</c:formatCode>
                <c:ptCount val="11"/>
                <c:pt idx="0">
                  <c:v>540</c:v>
                </c:pt>
                <c:pt idx="1">
                  <c:v>989</c:v>
                </c:pt>
                <c:pt idx="2">
                  <c:v>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299864"/>
        <c:axId val="406296728"/>
      </c:lineChart>
      <c:catAx>
        <c:axId val="406299864"/>
        <c:scaling>
          <c:orientation val="minMax"/>
        </c:scaling>
        <c:delete val="1"/>
        <c:axPos val="b"/>
        <c:majorTickMark val="out"/>
        <c:minorTickMark val="none"/>
        <c:tickLblPos val="nextTo"/>
        <c:crossAx val="406296728"/>
        <c:crosses val="autoZero"/>
        <c:auto val="1"/>
        <c:lblAlgn val="ctr"/>
        <c:lblOffset val="100"/>
        <c:noMultiLvlLbl val="0"/>
      </c:catAx>
      <c:valAx>
        <c:axId val="406296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299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Lana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304487912187E-2"/>
          <c:y val="0.24913456287762692"/>
          <c:w val="0.915829928917409"/>
          <c:h val="0.750864732512463"/>
        </c:manualLayout>
      </c:layout>
      <c:lineChart>
        <c:grouping val="standard"/>
        <c:varyColors val="0"/>
        <c:ser>
          <c:idx val="0"/>
          <c:order val="0"/>
          <c:tx>
            <c:strRef>
              <c:f>EXPO!$B$9</c:f>
              <c:strCache>
                <c:ptCount val="1"/>
                <c:pt idx="0">
                  <c:v>Lana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>
              <a:outerShdw dist="50804" dir="5400000" algn="tl">
                <a:schemeClr val="accent4">
                  <a:lumMod val="60000"/>
                  <a:lumOff val="40000"/>
                  <a:alpha val="63000"/>
                </a:schemeClr>
              </a:outerShdw>
            </a:effectLst>
          </c:spPr>
          <c:marker>
            <c:symbol val="none"/>
          </c:marker>
          <c:val>
            <c:numRef>
              <c:f>EXPO!$C$9:$M$9</c:f>
              <c:numCache>
                <c:formatCode>#,##0</c:formatCode>
                <c:ptCount val="11"/>
                <c:pt idx="0">
                  <c:v>6014</c:v>
                </c:pt>
                <c:pt idx="1">
                  <c:v>27507</c:v>
                </c:pt>
                <c:pt idx="2">
                  <c:v>14298</c:v>
                </c:pt>
                <c:pt idx="3">
                  <c:v>15494</c:v>
                </c:pt>
                <c:pt idx="4">
                  <c:v>10567</c:v>
                </c:pt>
                <c:pt idx="5">
                  <c:v>6989</c:v>
                </c:pt>
                <c:pt idx="6">
                  <c:v>8702</c:v>
                </c:pt>
                <c:pt idx="7">
                  <c:v>5529</c:v>
                </c:pt>
                <c:pt idx="8">
                  <c:v>3783</c:v>
                </c:pt>
                <c:pt idx="9">
                  <c:v>1902</c:v>
                </c:pt>
                <c:pt idx="10">
                  <c:v>3890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301040"/>
        <c:axId val="406297120"/>
      </c:lineChart>
      <c:catAx>
        <c:axId val="406301040"/>
        <c:scaling>
          <c:orientation val="minMax"/>
        </c:scaling>
        <c:delete val="1"/>
        <c:axPos val="b"/>
        <c:majorTickMark val="out"/>
        <c:minorTickMark val="none"/>
        <c:tickLblPos val="nextTo"/>
        <c:crossAx val="406297120"/>
        <c:crosses val="autoZero"/>
        <c:auto val="1"/>
        <c:lblAlgn val="ctr"/>
        <c:lblOffset val="100"/>
        <c:noMultiLvlLbl val="0"/>
      </c:catAx>
      <c:valAx>
        <c:axId val="4062971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301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Aluminio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275054903865E-2"/>
          <c:y val="0.24913456287762692"/>
          <c:w val="0.91582998553752215"/>
          <c:h val="0.750864732512463"/>
        </c:manualLayout>
      </c:layout>
      <c:lineChart>
        <c:grouping val="standard"/>
        <c:varyColors val="0"/>
        <c:ser>
          <c:idx val="0"/>
          <c:order val="0"/>
          <c:tx>
            <c:strRef>
              <c:f>EXPO!$B$6</c:f>
              <c:strCache>
                <c:ptCount val="1"/>
                <c:pt idx="0">
                  <c:v>Aluminio</c:v>
                </c:pt>
              </c:strCache>
            </c:strRef>
          </c:tx>
          <c:spPr>
            <a:ln w="28575" cap="rnd">
              <a:solidFill>
                <a:srgbClr val="5B9BD5"/>
              </a:solidFill>
              <a:prstDash val="solid"/>
              <a:round/>
            </a:ln>
            <a:effectLst>
              <a:outerShdw dist="50804" dir="5400000" algn="tl">
                <a:schemeClr val="accent1">
                  <a:lumMod val="60000"/>
                  <a:lumOff val="40000"/>
                  <a:alpha val="72000"/>
                </a:schemeClr>
              </a:outerShdw>
            </a:effectLst>
          </c:spPr>
          <c:marker>
            <c:symbol val="none"/>
          </c:marker>
          <c:val>
            <c:numRef>
              <c:f>EXPO!$C$6:$M$6</c:f>
              <c:numCache>
                <c:formatCode>#,##0</c:formatCode>
                <c:ptCount val="11"/>
                <c:pt idx="0">
                  <c:v>244558</c:v>
                </c:pt>
                <c:pt idx="1">
                  <c:v>345907</c:v>
                </c:pt>
                <c:pt idx="2">
                  <c:v>361918</c:v>
                </c:pt>
                <c:pt idx="3">
                  <c:v>365093</c:v>
                </c:pt>
                <c:pt idx="4">
                  <c:v>362957</c:v>
                </c:pt>
                <c:pt idx="5">
                  <c:v>273376</c:v>
                </c:pt>
                <c:pt idx="6">
                  <c:v>192204</c:v>
                </c:pt>
                <c:pt idx="7">
                  <c:v>206495</c:v>
                </c:pt>
                <c:pt idx="8">
                  <c:v>371355</c:v>
                </c:pt>
                <c:pt idx="9">
                  <c:v>367218</c:v>
                </c:pt>
                <c:pt idx="10">
                  <c:v>385032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302608"/>
        <c:axId val="406300256"/>
      </c:lineChart>
      <c:catAx>
        <c:axId val="406302608"/>
        <c:scaling>
          <c:orientation val="minMax"/>
        </c:scaling>
        <c:delete val="1"/>
        <c:axPos val="b"/>
        <c:majorTickMark val="out"/>
        <c:minorTickMark val="none"/>
        <c:tickLblPos val="nextTo"/>
        <c:crossAx val="406300256"/>
        <c:crosses val="autoZero"/>
        <c:auto val="1"/>
        <c:lblAlgn val="ctr"/>
        <c:lblOffset val="100"/>
        <c:noMultiLvlLbl val="0"/>
      </c:catAx>
      <c:valAx>
        <c:axId val="40630025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302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000000"/>
                </a:solidFill>
                <a:latin typeface="Calibri"/>
                <a:ea typeface=""/>
                <a:cs typeface=""/>
              </a:defRPr>
            </a:pPr>
            <a:r>
              <a:rPr lang="es-ES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"/>
                <a:cs typeface=""/>
              </a:rPr>
              <a:t>Pescado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xMode val="edge"/>
          <c:yMode val="edge"/>
          <c:x val="4.2085275054903865E-2"/>
          <c:y val="0.24913456287762692"/>
          <c:w val="0.91582998553752215"/>
          <c:h val="0.750864732512463"/>
        </c:manualLayout>
      </c:layout>
      <c:lineChart>
        <c:grouping val="standard"/>
        <c:varyColors val="0"/>
        <c:ser>
          <c:idx val="0"/>
          <c:order val="0"/>
          <c:tx>
            <c:strRef>
              <c:f>EXPO!$B$7</c:f>
              <c:strCache>
                <c:ptCount val="1"/>
                <c:pt idx="0">
                  <c:v>Pescado</c:v>
                </c:pt>
              </c:strCache>
            </c:strRef>
          </c:tx>
          <c:spPr>
            <a:ln w="28575" cap="rnd">
              <a:solidFill>
                <a:srgbClr val="ED7D31"/>
              </a:solidFill>
              <a:prstDash val="solid"/>
              <a:round/>
            </a:ln>
            <a:effectLst>
              <a:outerShdw dist="50804" dir="5400000" algn="tl">
                <a:schemeClr val="accent2">
                  <a:lumMod val="40000"/>
                  <a:lumOff val="60000"/>
                </a:schemeClr>
              </a:outerShdw>
            </a:effectLst>
          </c:spPr>
          <c:marker>
            <c:symbol val="none"/>
          </c:marker>
          <c:val>
            <c:numRef>
              <c:f>EXPO!$C$7:$M$7</c:f>
              <c:numCache>
                <c:formatCode>#,##0</c:formatCode>
                <c:ptCount val="11"/>
                <c:pt idx="0">
                  <c:v>108238</c:v>
                </c:pt>
                <c:pt idx="1">
                  <c:v>124588</c:v>
                </c:pt>
                <c:pt idx="2">
                  <c:v>147004</c:v>
                </c:pt>
                <c:pt idx="3">
                  <c:v>156675</c:v>
                </c:pt>
                <c:pt idx="4">
                  <c:v>140791</c:v>
                </c:pt>
                <c:pt idx="5">
                  <c:v>130616</c:v>
                </c:pt>
                <c:pt idx="6">
                  <c:v>134460</c:v>
                </c:pt>
                <c:pt idx="7">
                  <c:v>109377</c:v>
                </c:pt>
                <c:pt idx="8">
                  <c:v>111280</c:v>
                </c:pt>
                <c:pt idx="9">
                  <c:v>146644</c:v>
                </c:pt>
                <c:pt idx="10">
                  <c:v>134000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304176"/>
        <c:axId val="406303784"/>
      </c:lineChart>
      <c:catAx>
        <c:axId val="406304176"/>
        <c:scaling>
          <c:orientation val="minMax"/>
        </c:scaling>
        <c:delete val="1"/>
        <c:axPos val="b"/>
        <c:majorTickMark val="out"/>
        <c:minorTickMark val="none"/>
        <c:tickLblPos val="nextTo"/>
        <c:crossAx val="406303784"/>
        <c:crosses val="autoZero"/>
        <c:auto val="1"/>
        <c:lblAlgn val="ctr"/>
        <c:lblOffset val="100"/>
        <c:noMultiLvlLbl val="0"/>
      </c:catAx>
      <c:valAx>
        <c:axId val="4063037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06304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12701" cap="flat">
      <a:solidFill>
        <a:srgbClr val="002060"/>
      </a:solidFill>
      <a:prstDash val="solid"/>
      <a:miter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es-ES" sz="1000" b="0" i="0" u="none" strike="noStrike" kern="1200" baseline="0">
          <a:solidFill>
            <a:srgbClr val="000000"/>
          </a:solidFill>
          <a:latin typeface="Calibri"/>
          <a:ea typeface=""/>
          <a:cs typeface=""/>
        </a:defRPr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7" Type="http://schemas.openxmlformats.org/officeDocument/2006/relationships/chart" Target="../charts/chart11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image" Target="../media/image1.pn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6.xml"/><Relationship Id="rId5" Type="http://schemas.openxmlformats.org/officeDocument/2006/relationships/image" Target="../media/image1.png"/><Relationship Id="rId4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chart" Target="../charts/chart20.xml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image" Target="../media/image1.png"/><Relationship Id="rId1" Type="http://schemas.openxmlformats.org/officeDocument/2006/relationships/chart" Target="../charts/chart26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8626</xdr:colOff>
      <xdr:row>31</xdr:row>
      <xdr:rowOff>4853</xdr:rowOff>
    </xdr:from>
    <xdr:to>
      <xdr:col>13</xdr:col>
      <xdr:colOff>852397</xdr:colOff>
      <xdr:row>39</xdr:row>
      <xdr:rowOff>4852</xdr:rowOff>
    </xdr:to>
    <xdr:graphicFrame macro="">
      <xdr:nvGraphicFramePr>
        <xdr:cNvPr id="12961537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151860</xdr:colOff>
      <xdr:row>30</xdr:row>
      <xdr:rowOff>184569</xdr:rowOff>
    </xdr:from>
    <xdr:to>
      <xdr:col>3</xdr:col>
      <xdr:colOff>558201</xdr:colOff>
      <xdr:row>38</xdr:row>
      <xdr:rowOff>184569</xdr:rowOff>
    </xdr:to>
    <xdr:graphicFrame macro="">
      <xdr:nvGraphicFramePr>
        <xdr:cNvPr id="12961538" name="Gráfico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57150</xdr:colOff>
      <xdr:row>31</xdr:row>
      <xdr:rowOff>4854</xdr:rowOff>
    </xdr:from>
    <xdr:to>
      <xdr:col>7</xdr:col>
      <xdr:colOff>285750</xdr:colOff>
      <xdr:row>39</xdr:row>
      <xdr:rowOff>4853</xdr:rowOff>
    </xdr:to>
    <xdr:graphicFrame macro="">
      <xdr:nvGraphicFramePr>
        <xdr:cNvPr id="12961539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388368</xdr:colOff>
      <xdr:row>30</xdr:row>
      <xdr:rowOff>184569</xdr:rowOff>
    </xdr:from>
    <xdr:to>
      <xdr:col>10</xdr:col>
      <xdr:colOff>597918</xdr:colOff>
      <xdr:row>38</xdr:row>
      <xdr:rowOff>184569</xdr:rowOff>
    </xdr:to>
    <xdr:graphicFrame macro="">
      <xdr:nvGraphicFramePr>
        <xdr:cNvPr id="12961540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609600</xdr:colOff>
      <xdr:row>3</xdr:row>
      <xdr:rowOff>152400</xdr:rowOff>
    </xdr:to>
    <xdr:pic>
      <xdr:nvPicPr>
        <xdr:cNvPr id="12961541" name="Imagen 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0"/>
          <a:ext cx="1295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5391</xdr:colOff>
      <xdr:row>12</xdr:row>
      <xdr:rowOff>16712</xdr:rowOff>
    </xdr:from>
    <xdr:to>
      <xdr:col>13</xdr:col>
      <xdr:colOff>853655</xdr:colOff>
      <xdr:row>30</xdr:row>
      <xdr:rowOff>8984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52388</xdr:colOff>
      <xdr:row>29</xdr:row>
      <xdr:rowOff>76200</xdr:rowOff>
    </xdr:from>
    <xdr:to>
      <xdr:col>8</xdr:col>
      <xdr:colOff>547688</xdr:colOff>
      <xdr:row>36</xdr:row>
      <xdr:rowOff>95250</xdr:rowOff>
    </xdr:to>
    <xdr:graphicFrame macro="">
      <xdr:nvGraphicFramePr>
        <xdr:cNvPr id="16625665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573882</xdr:colOff>
      <xdr:row>29</xdr:row>
      <xdr:rowOff>76200</xdr:rowOff>
    </xdr:from>
    <xdr:to>
      <xdr:col>11</xdr:col>
      <xdr:colOff>335757</xdr:colOff>
      <xdr:row>36</xdr:row>
      <xdr:rowOff>95250</xdr:rowOff>
    </xdr:to>
    <xdr:graphicFrame macro="">
      <xdr:nvGraphicFramePr>
        <xdr:cNvPr id="16625666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47625</xdr:colOff>
      <xdr:row>29</xdr:row>
      <xdr:rowOff>76200</xdr:rowOff>
    </xdr:from>
    <xdr:to>
      <xdr:col>3</xdr:col>
      <xdr:colOff>190500</xdr:colOff>
      <xdr:row>36</xdr:row>
      <xdr:rowOff>95250</xdr:rowOff>
    </xdr:to>
    <xdr:graphicFrame macro="">
      <xdr:nvGraphicFramePr>
        <xdr:cNvPr id="16625667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216694</xdr:colOff>
      <xdr:row>29</xdr:row>
      <xdr:rowOff>76200</xdr:rowOff>
    </xdr:from>
    <xdr:to>
      <xdr:col>6</xdr:col>
      <xdr:colOff>26194</xdr:colOff>
      <xdr:row>36</xdr:row>
      <xdr:rowOff>95250</xdr:rowOff>
    </xdr:to>
    <xdr:graphicFrame macro="">
      <xdr:nvGraphicFramePr>
        <xdr:cNvPr id="16625668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361950</xdr:colOff>
      <xdr:row>29</xdr:row>
      <xdr:rowOff>76200</xdr:rowOff>
    </xdr:from>
    <xdr:to>
      <xdr:col>14</xdr:col>
      <xdr:colOff>28575</xdr:colOff>
      <xdr:row>36</xdr:row>
      <xdr:rowOff>95250</xdr:rowOff>
    </xdr:to>
    <xdr:graphicFrame macro="">
      <xdr:nvGraphicFramePr>
        <xdr:cNvPr id="16625669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342900</xdr:colOff>
      <xdr:row>40</xdr:row>
      <xdr:rowOff>142875</xdr:rowOff>
    </xdr:from>
    <xdr:ext cx="184731" cy="264560"/>
    <xdr:sp macro="" textlink="">
      <xdr:nvSpPr>
        <xdr:cNvPr id="8" name="CuadroTexto 7"/>
        <xdr:cNvSpPr txBox="1"/>
      </xdr:nvSpPr>
      <xdr:spPr>
        <a:xfrm>
          <a:off x="31623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AR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257175</xdr:colOff>
      <xdr:row>2</xdr:row>
      <xdr:rowOff>38100</xdr:rowOff>
    </xdr:to>
    <xdr:pic>
      <xdr:nvPicPr>
        <xdr:cNvPr id="16625671" name="Imagen 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</xdr:row>
      <xdr:rowOff>4762</xdr:rowOff>
    </xdr:from>
    <xdr:to>
      <xdr:col>14</xdr:col>
      <xdr:colOff>0</xdr:colOff>
      <xdr:row>29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29</xdr:row>
      <xdr:rowOff>128587</xdr:rowOff>
    </xdr:from>
    <xdr:to>
      <xdr:col>10</xdr:col>
      <xdr:colOff>476250</xdr:colOff>
      <xdr:row>38</xdr:row>
      <xdr:rowOff>90487</xdr:rowOff>
    </xdr:to>
    <xdr:graphicFrame macro="">
      <xdr:nvGraphicFramePr>
        <xdr:cNvPr id="12974849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647700</xdr:colOff>
      <xdr:row>29</xdr:row>
      <xdr:rowOff>128587</xdr:rowOff>
    </xdr:from>
    <xdr:to>
      <xdr:col>13</xdr:col>
      <xdr:colOff>638175</xdr:colOff>
      <xdr:row>38</xdr:row>
      <xdr:rowOff>90487</xdr:rowOff>
    </xdr:to>
    <xdr:graphicFrame macro="">
      <xdr:nvGraphicFramePr>
        <xdr:cNvPr id="12974850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123825</xdr:colOff>
      <xdr:row>29</xdr:row>
      <xdr:rowOff>128587</xdr:rowOff>
    </xdr:from>
    <xdr:to>
      <xdr:col>3</xdr:col>
      <xdr:colOff>609600</xdr:colOff>
      <xdr:row>38</xdr:row>
      <xdr:rowOff>90487</xdr:rowOff>
    </xdr:to>
    <xdr:graphicFrame macro="">
      <xdr:nvGraphicFramePr>
        <xdr:cNvPr id="12974851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95250</xdr:colOff>
      <xdr:row>29</xdr:row>
      <xdr:rowOff>128587</xdr:rowOff>
    </xdr:from>
    <xdr:to>
      <xdr:col>7</xdr:col>
      <xdr:colOff>285750</xdr:colOff>
      <xdr:row>38</xdr:row>
      <xdr:rowOff>90487</xdr:rowOff>
    </xdr:to>
    <xdr:graphicFrame macro="">
      <xdr:nvGraphicFramePr>
        <xdr:cNvPr id="12974852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609600</xdr:colOff>
      <xdr:row>2</xdr:row>
      <xdr:rowOff>38100</xdr:rowOff>
    </xdr:to>
    <xdr:pic>
      <xdr:nvPicPr>
        <xdr:cNvPr id="12974853" name="Imagen 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0"/>
          <a:ext cx="1295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</xdr:colOff>
      <xdr:row>12</xdr:row>
      <xdr:rowOff>0</xdr:rowOff>
    </xdr:from>
    <xdr:to>
      <xdr:col>14</xdr:col>
      <xdr:colOff>9526</xdr:colOff>
      <xdr:row>29</xdr:row>
      <xdr:rowOff>19050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395287</xdr:colOff>
      <xdr:row>28</xdr:row>
      <xdr:rowOff>4762</xdr:rowOff>
    </xdr:from>
    <xdr:to>
      <xdr:col>9</xdr:col>
      <xdr:colOff>423862</xdr:colOff>
      <xdr:row>36</xdr:row>
      <xdr:rowOff>157162</xdr:rowOff>
    </xdr:to>
    <xdr:graphicFrame macro="">
      <xdr:nvGraphicFramePr>
        <xdr:cNvPr id="12980865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752475</xdr:colOff>
      <xdr:row>28</xdr:row>
      <xdr:rowOff>4762</xdr:rowOff>
    </xdr:from>
    <xdr:to>
      <xdr:col>13</xdr:col>
      <xdr:colOff>590550</xdr:colOff>
      <xdr:row>36</xdr:row>
      <xdr:rowOff>157162</xdr:rowOff>
    </xdr:to>
    <xdr:graphicFrame macro="">
      <xdr:nvGraphicFramePr>
        <xdr:cNvPr id="12980866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76200</xdr:colOff>
      <xdr:row>28</xdr:row>
      <xdr:rowOff>4762</xdr:rowOff>
    </xdr:from>
    <xdr:to>
      <xdr:col>5</xdr:col>
      <xdr:colOff>66675</xdr:colOff>
      <xdr:row>36</xdr:row>
      <xdr:rowOff>157162</xdr:rowOff>
    </xdr:to>
    <xdr:graphicFrame macro="">
      <xdr:nvGraphicFramePr>
        <xdr:cNvPr id="12980867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581025</xdr:colOff>
      <xdr:row>2</xdr:row>
      <xdr:rowOff>38100</xdr:rowOff>
    </xdr:to>
    <xdr:pic>
      <xdr:nvPicPr>
        <xdr:cNvPr id="12980868" name="Imagen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1295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9</xdr:row>
      <xdr:rowOff>190499</xdr:rowOff>
    </xdr:from>
    <xdr:to>
      <xdr:col>14</xdr:col>
      <xdr:colOff>19050</xdr:colOff>
      <xdr:row>26</xdr:row>
      <xdr:rowOff>180974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666750</xdr:colOff>
      <xdr:row>25</xdr:row>
      <xdr:rowOff>38100</xdr:rowOff>
    </xdr:from>
    <xdr:to>
      <xdr:col>11</xdr:col>
      <xdr:colOff>285750</xdr:colOff>
      <xdr:row>34</xdr:row>
      <xdr:rowOff>19050</xdr:rowOff>
    </xdr:to>
    <xdr:graphicFrame macro="">
      <xdr:nvGraphicFramePr>
        <xdr:cNvPr id="15778904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0</xdr:row>
      <xdr:rowOff>66675</xdr:rowOff>
    </xdr:from>
    <xdr:to>
      <xdr:col>2</xdr:col>
      <xdr:colOff>523875</xdr:colOff>
      <xdr:row>2</xdr:row>
      <xdr:rowOff>104775</xdr:rowOff>
    </xdr:to>
    <xdr:pic>
      <xdr:nvPicPr>
        <xdr:cNvPr id="15778905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1295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7</xdr:row>
      <xdr:rowOff>14287</xdr:rowOff>
    </xdr:from>
    <xdr:to>
      <xdr:col>14</xdr:col>
      <xdr:colOff>9525</xdr:colOff>
      <xdr:row>24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26</xdr:row>
      <xdr:rowOff>47625</xdr:rowOff>
    </xdr:from>
    <xdr:to>
      <xdr:col>6</xdr:col>
      <xdr:colOff>676275</xdr:colOff>
      <xdr:row>35</xdr:row>
      <xdr:rowOff>28575</xdr:rowOff>
    </xdr:to>
    <xdr:graphicFrame macro="">
      <xdr:nvGraphicFramePr>
        <xdr:cNvPr id="1298790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647700</xdr:colOff>
      <xdr:row>26</xdr:row>
      <xdr:rowOff>38100</xdr:rowOff>
    </xdr:from>
    <xdr:to>
      <xdr:col>13</xdr:col>
      <xdr:colOff>676275</xdr:colOff>
      <xdr:row>35</xdr:row>
      <xdr:rowOff>19050</xdr:rowOff>
    </xdr:to>
    <xdr:graphicFrame macro="">
      <xdr:nvGraphicFramePr>
        <xdr:cNvPr id="1298790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276225</xdr:colOff>
      <xdr:row>2</xdr:row>
      <xdr:rowOff>38100</xdr:rowOff>
    </xdr:to>
    <xdr:pic>
      <xdr:nvPicPr>
        <xdr:cNvPr id="12987907" name="Imagen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171449</xdr:colOff>
      <xdr:row>8</xdr:row>
      <xdr:rowOff>14287</xdr:rowOff>
    </xdr:from>
    <xdr:to>
      <xdr:col>13</xdr:col>
      <xdr:colOff>752474</xdr:colOff>
      <xdr:row>25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685800</xdr:colOff>
      <xdr:row>25</xdr:row>
      <xdr:rowOff>9525</xdr:rowOff>
    </xdr:from>
    <xdr:to>
      <xdr:col>11</xdr:col>
      <xdr:colOff>219075</xdr:colOff>
      <xdr:row>33</xdr:row>
      <xdr:rowOff>180975</xdr:rowOff>
    </xdr:to>
    <xdr:graphicFrame macro="">
      <xdr:nvGraphicFramePr>
        <xdr:cNvPr id="1551682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2</xdr:row>
      <xdr:rowOff>38100</xdr:rowOff>
    </xdr:to>
    <xdr:pic>
      <xdr:nvPicPr>
        <xdr:cNvPr id="15516825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51</xdr:row>
      <xdr:rowOff>161925</xdr:rowOff>
    </xdr:from>
    <xdr:to>
      <xdr:col>14</xdr:col>
      <xdr:colOff>761999</xdr:colOff>
      <xdr:row>75</xdr:row>
      <xdr:rowOff>180975</xdr:rowOff>
    </xdr:to>
    <xdr:graphicFrame macro="">
      <xdr:nvGraphicFramePr>
        <xdr:cNvPr id="15516826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</xdr:row>
      <xdr:rowOff>14286</xdr:rowOff>
    </xdr:from>
    <xdr:to>
      <xdr:col>13</xdr:col>
      <xdr:colOff>752474</xdr:colOff>
      <xdr:row>24</xdr:row>
      <xdr:rowOff>19049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17</xdr:row>
      <xdr:rowOff>4761</xdr:rowOff>
    </xdr:from>
    <xdr:to>
      <xdr:col>19</xdr:col>
      <xdr:colOff>0</xdr:colOff>
      <xdr:row>37</xdr:row>
      <xdr:rowOff>9525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38</xdr:row>
      <xdr:rowOff>23812</xdr:rowOff>
    </xdr:from>
    <xdr:to>
      <xdr:col>18</xdr:col>
      <xdr:colOff>742950</xdr:colOff>
      <xdr:row>59</xdr:row>
      <xdr:rowOff>9525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1:O42"/>
  <sheetViews>
    <sheetView tabSelected="1" zoomScale="106" zoomScaleNormal="106" workbookViewId="0"/>
  </sheetViews>
  <sheetFormatPr baseColWidth="10" defaultRowHeight="15" x14ac:dyDescent="0.25"/>
  <cols>
    <col min="1" max="1" width="2.28515625" customWidth="1"/>
    <col min="2" max="2" width="15.5703125" customWidth="1"/>
    <col min="3" max="9" width="10.28515625" customWidth="1"/>
    <col min="10" max="10" width="10.42578125" customWidth="1"/>
    <col min="11" max="11" width="10.5703125" customWidth="1"/>
    <col min="12" max="13" width="10.7109375" customWidth="1"/>
    <col min="14" max="14" width="12.85546875" customWidth="1"/>
  </cols>
  <sheetData>
    <row r="1" spans="2:15" ht="13.5" customHeight="1" x14ac:dyDescent="0.25"/>
    <row r="4" spans="2:15" ht="15.75" thickBot="1" x14ac:dyDescent="0.3"/>
    <row r="5" spans="2:15" ht="18" thickBot="1" x14ac:dyDescent="0.3">
      <c r="B5" s="396" t="s">
        <v>180</v>
      </c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8"/>
    </row>
    <row r="6" spans="2:15" ht="15.75" thickBot="1" x14ac:dyDescent="0.3">
      <c r="B6" s="39"/>
      <c r="C6" s="9">
        <v>2015</v>
      </c>
      <c r="D6" s="9">
        <f t="shared" ref="D6:M6" si="0">+C6+1</f>
        <v>2016</v>
      </c>
      <c r="E6" s="9">
        <f t="shared" si="0"/>
        <v>2017</v>
      </c>
      <c r="F6" s="9">
        <f t="shared" si="0"/>
        <v>2018</v>
      </c>
      <c r="G6" s="9">
        <f t="shared" si="0"/>
        <v>2019</v>
      </c>
      <c r="H6" s="9">
        <f t="shared" si="0"/>
        <v>2020</v>
      </c>
      <c r="I6" s="9">
        <f t="shared" si="0"/>
        <v>2021</v>
      </c>
      <c r="J6" s="9">
        <f t="shared" si="0"/>
        <v>2022</v>
      </c>
      <c r="K6" s="9">
        <f t="shared" si="0"/>
        <v>2023</v>
      </c>
      <c r="L6" s="8">
        <f t="shared" si="0"/>
        <v>2024</v>
      </c>
      <c r="M6" s="8">
        <f t="shared" si="0"/>
        <v>2025</v>
      </c>
      <c r="N6" s="13" t="s">
        <v>0</v>
      </c>
    </row>
    <row r="7" spans="2:15" ht="15.75" thickBot="1" x14ac:dyDescent="0.3">
      <c r="B7" s="41" t="s">
        <v>1</v>
      </c>
      <c r="C7" s="30">
        <v>363141</v>
      </c>
      <c r="D7" s="31">
        <v>503166</v>
      </c>
      <c r="E7" s="30">
        <v>523889</v>
      </c>
      <c r="F7" s="45">
        <v>537626</v>
      </c>
      <c r="G7" s="48">
        <v>514476</v>
      </c>
      <c r="H7" s="48">
        <v>411106</v>
      </c>
      <c r="I7" s="48">
        <v>335660</v>
      </c>
      <c r="J7" s="48">
        <v>321677</v>
      </c>
      <c r="K7" s="48">
        <v>489329</v>
      </c>
      <c r="L7" s="48">
        <v>516731</v>
      </c>
      <c r="M7" s="48">
        <v>527888</v>
      </c>
      <c r="N7" s="37">
        <f>SUM(C7:M7)</f>
        <v>5044689</v>
      </c>
    </row>
    <row r="8" spans="2:15" ht="15.75" thickBot="1" x14ac:dyDescent="0.3">
      <c r="B8" s="42" t="s">
        <v>2</v>
      </c>
      <c r="C8" s="15">
        <v>898548</v>
      </c>
      <c r="D8" s="16">
        <v>896617</v>
      </c>
      <c r="E8" s="15">
        <f>845311+5014</f>
        <v>850325</v>
      </c>
      <c r="F8" s="46">
        <v>972270</v>
      </c>
      <c r="G8" s="49">
        <v>1031320</v>
      </c>
      <c r="H8" s="49">
        <v>628832</v>
      </c>
      <c r="I8" s="49">
        <v>697997</v>
      </c>
      <c r="J8" s="49">
        <v>853439</v>
      </c>
      <c r="K8" s="49">
        <v>829281</v>
      </c>
      <c r="L8" s="49">
        <v>834100</v>
      </c>
      <c r="M8" s="49">
        <v>946883</v>
      </c>
      <c r="N8" s="37">
        <f t="shared" ref="N8:N10" si="1">SUM(C8:M8)</f>
        <v>9439612</v>
      </c>
    </row>
    <row r="9" spans="2:15" ht="15.75" thickBot="1" x14ac:dyDescent="0.3">
      <c r="B9" s="42" t="s">
        <v>3</v>
      </c>
      <c r="C9" s="15">
        <v>238698</v>
      </c>
      <c r="D9" s="16">
        <v>255181</v>
      </c>
      <c r="E9" s="15">
        <f>296055-5014</f>
        <v>291041</v>
      </c>
      <c r="F9" s="46">
        <v>290159</v>
      </c>
      <c r="G9" s="49">
        <v>278764</v>
      </c>
      <c r="H9" s="49">
        <v>223551</v>
      </c>
      <c r="I9" s="49">
        <v>272201</v>
      </c>
      <c r="J9" s="49">
        <v>297584</v>
      </c>
      <c r="K9" s="49">
        <v>269900</v>
      </c>
      <c r="L9" s="49">
        <v>293520</v>
      </c>
      <c r="M9" s="49">
        <v>282690</v>
      </c>
      <c r="N9" s="37">
        <f t="shared" si="1"/>
        <v>2993289</v>
      </c>
    </row>
    <row r="10" spans="2:15" ht="15.75" thickBot="1" x14ac:dyDescent="0.3">
      <c r="B10" s="43" t="s">
        <v>4</v>
      </c>
      <c r="C10" s="32">
        <v>17106</v>
      </c>
      <c r="D10" s="33">
        <v>20643</v>
      </c>
      <c r="E10" s="32">
        <v>26818</v>
      </c>
      <c r="F10" s="47">
        <v>25949</v>
      </c>
      <c r="G10" s="50">
        <v>32681</v>
      </c>
      <c r="H10" s="50">
        <v>30495</v>
      </c>
      <c r="I10" s="50">
        <v>40072</v>
      </c>
      <c r="J10" s="50">
        <v>34013</v>
      </c>
      <c r="K10" s="50">
        <v>34851</v>
      </c>
      <c r="L10" s="50">
        <v>40209</v>
      </c>
      <c r="M10" s="50">
        <v>30558</v>
      </c>
      <c r="N10" s="37">
        <f t="shared" si="1"/>
        <v>333395</v>
      </c>
      <c r="O10" s="1"/>
    </row>
    <row r="11" spans="2:15" ht="15.75" thickBot="1" x14ac:dyDescent="0.3">
      <c r="B11" s="40" t="s">
        <v>0</v>
      </c>
      <c r="C11" s="38">
        <f t="shared" ref="C11:N11" si="2">SUM(C7:C10)</f>
        <v>1517493</v>
      </c>
      <c r="D11" s="38">
        <f t="shared" si="2"/>
        <v>1675607</v>
      </c>
      <c r="E11" s="38">
        <f t="shared" si="2"/>
        <v>1692073</v>
      </c>
      <c r="F11" s="38">
        <f t="shared" si="2"/>
        <v>1826004</v>
      </c>
      <c r="G11" s="38">
        <f t="shared" si="2"/>
        <v>1857241</v>
      </c>
      <c r="H11" s="38">
        <f t="shared" si="2"/>
        <v>1293984</v>
      </c>
      <c r="I11" s="38">
        <f t="shared" si="2"/>
        <v>1345930</v>
      </c>
      <c r="J11" s="38">
        <f t="shared" si="2"/>
        <v>1506713</v>
      </c>
      <c r="K11" s="38">
        <f t="shared" si="2"/>
        <v>1623361</v>
      </c>
      <c r="L11" s="38">
        <f t="shared" si="2"/>
        <v>1684560</v>
      </c>
      <c r="M11" s="38">
        <f t="shared" ref="M11" si="3">SUM(M7:M10)</f>
        <v>1788019</v>
      </c>
      <c r="N11" s="14">
        <f t="shared" si="2"/>
        <v>17810985</v>
      </c>
      <c r="O11" s="1"/>
    </row>
    <row r="42" ht="28.5" customHeight="1" x14ac:dyDescent="0.25"/>
  </sheetData>
  <mergeCells count="1">
    <mergeCell ref="B5:N5"/>
  </mergeCells>
  <phoneticPr fontId="6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Q42"/>
  <sheetViews>
    <sheetView topLeftCell="A4" workbookViewId="0">
      <selection activeCell="Q30" sqref="Q30"/>
    </sheetView>
  </sheetViews>
  <sheetFormatPr baseColWidth="10" defaultRowHeight="15" x14ac:dyDescent="0.25"/>
  <cols>
    <col min="1" max="1" width="1.85546875" customWidth="1"/>
    <col min="2" max="2" width="15.5703125" customWidth="1"/>
    <col min="3" max="9" width="10.28515625" customWidth="1"/>
    <col min="10" max="10" width="10.42578125" customWidth="1"/>
    <col min="11" max="13" width="10.7109375" customWidth="1"/>
  </cols>
  <sheetData>
    <row r="1" spans="2:17" ht="37.5" customHeight="1" x14ac:dyDescent="0.25"/>
    <row r="3" spans="2:17" ht="15.75" thickBot="1" x14ac:dyDescent="0.3"/>
    <row r="4" spans="2:17" ht="19.5" thickBot="1" x14ac:dyDescent="0.35">
      <c r="B4" s="399" t="s">
        <v>181</v>
      </c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</row>
    <row r="5" spans="2:17" ht="15.75" thickBot="1" x14ac:dyDescent="0.3">
      <c r="B5" s="307"/>
      <c r="C5" s="308">
        <v>2015</v>
      </c>
      <c r="D5" s="308">
        <f t="shared" ref="D5:M5" si="0">+C5+1</f>
        <v>2016</v>
      </c>
      <c r="E5" s="308">
        <f t="shared" si="0"/>
        <v>2017</v>
      </c>
      <c r="F5" s="308">
        <f t="shared" si="0"/>
        <v>2018</v>
      </c>
      <c r="G5" s="308">
        <f t="shared" si="0"/>
        <v>2019</v>
      </c>
      <c r="H5" s="308">
        <f t="shared" si="0"/>
        <v>2020</v>
      </c>
      <c r="I5" s="308">
        <f t="shared" si="0"/>
        <v>2021</v>
      </c>
      <c r="J5" s="308">
        <f t="shared" si="0"/>
        <v>2022</v>
      </c>
      <c r="K5" s="308">
        <f t="shared" si="0"/>
        <v>2023</v>
      </c>
      <c r="L5" s="309">
        <f t="shared" si="0"/>
        <v>2024</v>
      </c>
      <c r="M5" s="309">
        <f t="shared" si="0"/>
        <v>2025</v>
      </c>
      <c r="N5" s="13" t="s">
        <v>0</v>
      </c>
    </row>
    <row r="6" spans="2:17" ht="13.5" customHeight="1" x14ac:dyDescent="0.25">
      <c r="B6" s="311" t="s">
        <v>5</v>
      </c>
      <c r="C6" s="314">
        <v>244558</v>
      </c>
      <c r="D6" s="3">
        <v>345907</v>
      </c>
      <c r="E6" s="3">
        <v>361918</v>
      </c>
      <c r="F6" s="3">
        <v>365093</v>
      </c>
      <c r="G6" s="3">
        <v>362957</v>
      </c>
      <c r="H6" s="3">
        <v>273376</v>
      </c>
      <c r="I6" s="3">
        <v>192204</v>
      </c>
      <c r="J6" s="3">
        <v>206495</v>
      </c>
      <c r="K6" s="3">
        <v>371355</v>
      </c>
      <c r="L6" s="3">
        <v>367218</v>
      </c>
      <c r="M6" s="6">
        <v>385032</v>
      </c>
      <c r="N6" s="318">
        <f>SUM(C6:M6)</f>
        <v>3476113</v>
      </c>
      <c r="P6" s="1"/>
      <c r="Q6" s="1"/>
    </row>
    <row r="7" spans="2:17" ht="13.5" customHeight="1" x14ac:dyDescent="0.25">
      <c r="B7" s="312" t="s">
        <v>6</v>
      </c>
      <c r="C7" s="315">
        <v>108238</v>
      </c>
      <c r="D7" s="2">
        <v>124588</v>
      </c>
      <c r="E7" s="2">
        <v>147004</v>
      </c>
      <c r="F7" s="2">
        <v>156675</v>
      </c>
      <c r="G7" s="2">
        <v>140791</v>
      </c>
      <c r="H7" s="2">
        <v>130616</v>
      </c>
      <c r="I7" s="2">
        <v>134460</v>
      </c>
      <c r="J7" s="2">
        <v>109377</v>
      </c>
      <c r="K7" s="2">
        <v>111280</v>
      </c>
      <c r="L7" s="2">
        <v>146644</v>
      </c>
      <c r="M7" s="22">
        <v>134000</v>
      </c>
      <c r="N7" s="319">
        <f t="shared" ref="N7:N11" si="1">SUM(C7:M7)</f>
        <v>1443673</v>
      </c>
    </row>
    <row r="8" spans="2:17" ht="13.5" customHeight="1" x14ac:dyDescent="0.25">
      <c r="B8" s="312" t="s">
        <v>7</v>
      </c>
      <c r="C8" s="315">
        <v>540</v>
      </c>
      <c r="D8" s="2">
        <v>989</v>
      </c>
      <c r="E8" s="2">
        <v>474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2">
        <v>0</v>
      </c>
      <c r="N8" s="319">
        <f t="shared" si="1"/>
        <v>2003</v>
      </c>
    </row>
    <row r="9" spans="2:17" ht="13.5" customHeight="1" x14ac:dyDescent="0.25">
      <c r="B9" s="312" t="s">
        <v>8</v>
      </c>
      <c r="C9" s="315">
        <v>6014</v>
      </c>
      <c r="D9" s="2">
        <v>27507</v>
      </c>
      <c r="E9" s="2">
        <v>14298</v>
      </c>
      <c r="F9" s="2">
        <v>15494</v>
      </c>
      <c r="G9" s="2">
        <v>10567</v>
      </c>
      <c r="H9" s="2">
        <v>6989</v>
      </c>
      <c r="I9" s="2">
        <v>8702</v>
      </c>
      <c r="J9" s="2">
        <v>5529</v>
      </c>
      <c r="K9" s="2">
        <v>3783</v>
      </c>
      <c r="L9" s="2">
        <v>1902</v>
      </c>
      <c r="M9" s="22">
        <v>3890</v>
      </c>
      <c r="N9" s="319">
        <f t="shared" si="1"/>
        <v>104675</v>
      </c>
    </row>
    <row r="10" spans="2:17" ht="13.5" customHeight="1" x14ac:dyDescent="0.25">
      <c r="B10" s="312" t="s">
        <v>17</v>
      </c>
      <c r="C10" s="316">
        <v>0</v>
      </c>
      <c r="D10" s="34">
        <v>1853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5">
        <v>0</v>
      </c>
      <c r="N10" s="319">
        <f t="shared" si="1"/>
        <v>1853</v>
      </c>
      <c r="P10" s="1"/>
    </row>
    <row r="11" spans="2:17" ht="13.5" customHeight="1" thickBot="1" x14ac:dyDescent="0.3">
      <c r="B11" s="313" t="s">
        <v>9</v>
      </c>
      <c r="C11" s="317">
        <f>9805-6014</f>
        <v>3791</v>
      </c>
      <c r="D11" s="4">
        <v>2322</v>
      </c>
      <c r="E11" s="4">
        <v>195</v>
      </c>
      <c r="F11" s="4">
        <v>364</v>
      </c>
      <c r="G11" s="4">
        <v>161</v>
      </c>
      <c r="H11" s="4">
        <v>125</v>
      </c>
      <c r="I11" s="4">
        <v>294</v>
      </c>
      <c r="J11" s="4">
        <v>276</v>
      </c>
      <c r="K11" s="4">
        <v>2911</v>
      </c>
      <c r="L11" s="4">
        <v>967</v>
      </c>
      <c r="M11" s="7">
        <v>4966</v>
      </c>
      <c r="N11" s="320">
        <f t="shared" si="1"/>
        <v>16372</v>
      </c>
    </row>
    <row r="12" spans="2:17" ht="13.5" customHeight="1" thickBot="1" x14ac:dyDescent="0.3">
      <c r="B12" s="310" t="s">
        <v>0</v>
      </c>
      <c r="C12" s="17">
        <f t="shared" ref="C12:M12" si="2">SUM(C6:C11)</f>
        <v>363141</v>
      </c>
      <c r="D12" s="17">
        <f t="shared" si="2"/>
        <v>503166</v>
      </c>
      <c r="E12" s="17">
        <f t="shared" si="2"/>
        <v>523889</v>
      </c>
      <c r="F12" s="17">
        <f t="shared" si="2"/>
        <v>537626</v>
      </c>
      <c r="G12" s="17">
        <f t="shared" si="2"/>
        <v>514476</v>
      </c>
      <c r="H12" s="17">
        <f t="shared" si="2"/>
        <v>411106</v>
      </c>
      <c r="I12" s="17">
        <f t="shared" si="2"/>
        <v>335660</v>
      </c>
      <c r="J12" s="18">
        <f t="shared" si="2"/>
        <v>321677</v>
      </c>
      <c r="K12" s="19">
        <f t="shared" si="2"/>
        <v>489329</v>
      </c>
      <c r="L12" s="19">
        <f t="shared" si="2"/>
        <v>516731</v>
      </c>
      <c r="M12" s="19">
        <f t="shared" si="2"/>
        <v>527888</v>
      </c>
      <c r="N12" s="14">
        <f>SUM(C12:L12)</f>
        <v>4516801</v>
      </c>
      <c r="O12" s="1"/>
    </row>
    <row r="13" spans="2:17" x14ac:dyDescent="0.25">
      <c r="N13" s="1"/>
    </row>
    <row r="42" ht="28.5" customHeight="1" x14ac:dyDescent="0.25"/>
  </sheetData>
  <mergeCells count="1">
    <mergeCell ref="B4:N4"/>
  </mergeCells>
  <phoneticPr fontId="6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B1:Q42"/>
  <sheetViews>
    <sheetView topLeftCell="A4" workbookViewId="0">
      <selection activeCell="D41" sqref="D41"/>
    </sheetView>
  </sheetViews>
  <sheetFormatPr baseColWidth="10" defaultRowHeight="15" x14ac:dyDescent="0.25"/>
  <cols>
    <col min="1" max="1" width="2.28515625" customWidth="1"/>
    <col min="2" max="2" width="16.5703125" customWidth="1"/>
    <col min="3" max="3" width="10.42578125" customWidth="1"/>
    <col min="4" max="4" width="10.28515625" customWidth="1"/>
    <col min="5" max="7" width="10.42578125" customWidth="1"/>
    <col min="8" max="8" width="11.140625" customWidth="1"/>
    <col min="14" max="14" width="12.42578125" customWidth="1"/>
  </cols>
  <sheetData>
    <row r="1" spans="2:17" ht="37.5" customHeight="1" x14ac:dyDescent="0.25"/>
    <row r="3" spans="2:17" ht="15.75" thickBot="1" x14ac:dyDescent="0.3"/>
    <row r="4" spans="2:17" ht="19.5" thickBot="1" x14ac:dyDescent="0.35">
      <c r="B4" s="401" t="s">
        <v>183</v>
      </c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</row>
    <row r="5" spans="2:17" ht="15.75" thickBot="1" x14ac:dyDescent="0.3">
      <c r="B5" s="323"/>
      <c r="C5" s="321">
        <v>2015</v>
      </c>
      <c r="D5" s="11">
        <f t="shared" ref="D5:M5" si="0">+C5+1</f>
        <v>2016</v>
      </c>
      <c r="E5" s="11">
        <f t="shared" si="0"/>
        <v>2017</v>
      </c>
      <c r="F5" s="11">
        <f t="shared" si="0"/>
        <v>2018</v>
      </c>
      <c r="G5" s="11">
        <f t="shared" si="0"/>
        <v>2019</v>
      </c>
      <c r="H5" s="11">
        <f t="shared" si="0"/>
        <v>2020</v>
      </c>
      <c r="I5" s="11">
        <f t="shared" si="0"/>
        <v>2021</v>
      </c>
      <c r="J5" s="11">
        <f t="shared" si="0"/>
        <v>2022</v>
      </c>
      <c r="K5" s="11">
        <f t="shared" si="0"/>
        <v>2023</v>
      </c>
      <c r="L5" s="11">
        <f t="shared" si="0"/>
        <v>2024</v>
      </c>
      <c r="M5" s="11">
        <f t="shared" si="0"/>
        <v>2025</v>
      </c>
      <c r="N5" s="322" t="s">
        <v>0</v>
      </c>
    </row>
    <row r="6" spans="2:17" x14ac:dyDescent="0.25">
      <c r="B6" s="332" t="s">
        <v>10</v>
      </c>
      <c r="C6" s="326">
        <v>832548</v>
      </c>
      <c r="D6" s="20">
        <v>839465</v>
      </c>
      <c r="E6" s="20">
        <v>785572</v>
      </c>
      <c r="F6" s="20">
        <v>832736</v>
      </c>
      <c r="G6" s="20">
        <v>852607</v>
      </c>
      <c r="H6" s="20">
        <v>623135</v>
      </c>
      <c r="I6" s="20">
        <v>651002</v>
      </c>
      <c r="J6" s="20">
        <v>785182</v>
      </c>
      <c r="K6" s="20">
        <v>763107</v>
      </c>
      <c r="L6" s="20">
        <v>763107</v>
      </c>
      <c r="M6" s="21">
        <v>859555</v>
      </c>
      <c r="N6" s="329">
        <f>SUM(C6:M6)</f>
        <v>8588016</v>
      </c>
    </row>
    <row r="7" spans="2:17" x14ac:dyDescent="0.25">
      <c r="B7" s="333" t="s">
        <v>11</v>
      </c>
      <c r="C7" s="315">
        <v>32079</v>
      </c>
      <c r="D7" s="2">
        <v>34825</v>
      </c>
      <c r="E7" s="2">
        <f>23734+5014</f>
        <v>28748</v>
      </c>
      <c r="F7" s="2">
        <v>34362</v>
      </c>
      <c r="G7" s="2">
        <v>36949</v>
      </c>
      <c r="H7" s="2">
        <v>1395</v>
      </c>
      <c r="I7" s="2">
        <v>31320</v>
      </c>
      <c r="J7" s="2">
        <v>33048</v>
      </c>
      <c r="K7" s="2">
        <v>30668</v>
      </c>
      <c r="L7" s="2">
        <v>30668</v>
      </c>
      <c r="M7" s="22">
        <v>26365</v>
      </c>
      <c r="N7" s="330">
        <f t="shared" ref="N7:N9" si="1">SUM(C7:M7)</f>
        <v>320427</v>
      </c>
    </row>
    <row r="8" spans="2:17" x14ac:dyDescent="0.25">
      <c r="B8" s="333" t="s">
        <v>18</v>
      </c>
      <c r="C8" s="327">
        <v>0</v>
      </c>
      <c r="D8" s="5">
        <v>0</v>
      </c>
      <c r="E8" s="5">
        <v>10282</v>
      </c>
      <c r="F8" s="5">
        <v>60239</v>
      </c>
      <c r="G8" s="5">
        <v>58555</v>
      </c>
      <c r="H8" s="5">
        <v>3991</v>
      </c>
      <c r="I8" s="5">
        <v>60</v>
      </c>
      <c r="J8" s="5">
        <v>5293</v>
      </c>
      <c r="K8" s="5">
        <v>4360</v>
      </c>
      <c r="L8" s="5">
        <v>4360</v>
      </c>
      <c r="M8" s="23">
        <v>17439</v>
      </c>
      <c r="N8" s="330">
        <f t="shared" si="1"/>
        <v>164579</v>
      </c>
    </row>
    <row r="9" spans="2:17" ht="15.75" thickBot="1" x14ac:dyDescent="0.3">
      <c r="B9" s="334" t="s">
        <v>9</v>
      </c>
      <c r="C9" s="328">
        <v>33921</v>
      </c>
      <c r="D9" s="24">
        <v>22327</v>
      </c>
      <c r="E9" s="24">
        <f>36005-10282</f>
        <v>25723</v>
      </c>
      <c r="F9" s="24">
        <v>44933</v>
      </c>
      <c r="G9" s="24">
        <v>83209</v>
      </c>
      <c r="H9" s="24">
        <v>311</v>
      </c>
      <c r="I9" s="24">
        <v>21640</v>
      </c>
      <c r="J9" s="24">
        <v>29917</v>
      </c>
      <c r="K9" s="24">
        <v>31146</v>
      </c>
      <c r="L9" s="24">
        <v>35965</v>
      </c>
      <c r="M9" s="25">
        <v>43524</v>
      </c>
      <c r="N9" s="331">
        <f t="shared" si="1"/>
        <v>372616</v>
      </c>
    </row>
    <row r="10" spans="2:17" ht="15.75" thickBot="1" x14ac:dyDescent="0.3">
      <c r="B10" s="324" t="s">
        <v>0</v>
      </c>
      <c r="C10" s="335">
        <f t="shared" ref="C10:K10" si="2">SUM(C6:C9)</f>
        <v>898548</v>
      </c>
      <c r="D10" s="336">
        <f t="shared" si="2"/>
        <v>896617</v>
      </c>
      <c r="E10" s="336">
        <f t="shared" si="2"/>
        <v>850325</v>
      </c>
      <c r="F10" s="336">
        <f t="shared" si="2"/>
        <v>972270</v>
      </c>
      <c r="G10" s="336">
        <f t="shared" si="2"/>
        <v>1031320</v>
      </c>
      <c r="H10" s="336">
        <f t="shared" si="2"/>
        <v>628832</v>
      </c>
      <c r="I10" s="336">
        <f t="shared" si="2"/>
        <v>704022</v>
      </c>
      <c r="J10" s="336">
        <f t="shared" si="2"/>
        <v>853440</v>
      </c>
      <c r="K10" s="336">
        <f t="shared" si="2"/>
        <v>829281</v>
      </c>
      <c r="L10" s="336">
        <f>SUM(L6:L9)</f>
        <v>834100</v>
      </c>
      <c r="M10" s="337">
        <f>SUM(M6:M9)</f>
        <v>946883</v>
      </c>
      <c r="N10" s="325">
        <f>SUM(C10:L10)</f>
        <v>8498755</v>
      </c>
      <c r="O10" s="1"/>
      <c r="Q10" s="1"/>
    </row>
    <row r="11" spans="2:17" x14ac:dyDescent="0.25">
      <c r="B11" s="402" t="s">
        <v>182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</row>
    <row r="42" ht="28.5" customHeight="1" x14ac:dyDescent="0.25"/>
  </sheetData>
  <mergeCells count="2">
    <mergeCell ref="B4:N4"/>
    <mergeCell ref="B11:N11"/>
  </mergeCells>
  <phoneticPr fontId="6" type="noConversion"/>
  <printOptions horizontalCentered="1" verticalCentered="1"/>
  <pageMargins left="0" right="0" top="0.78740157480314965" bottom="0" header="0" footer="0"/>
  <pageSetup paperSize="9" scale="97" fitToHeight="3" orientation="landscape" r:id="rId1"/>
  <headerFooter>
    <oddHeader>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N42"/>
  <sheetViews>
    <sheetView topLeftCell="A4" workbookViewId="0">
      <selection activeCell="F39" sqref="F39"/>
    </sheetView>
  </sheetViews>
  <sheetFormatPr baseColWidth="10" defaultRowHeight="15" x14ac:dyDescent="0.25"/>
  <cols>
    <col min="1" max="1" width="2.7109375" customWidth="1"/>
    <col min="3" max="6" width="10.7109375" customWidth="1"/>
    <col min="7" max="8" width="10.42578125" customWidth="1"/>
  </cols>
  <sheetData>
    <row r="1" spans="2:14" ht="37.5" customHeight="1" x14ac:dyDescent="0.25"/>
    <row r="3" spans="2:14" ht="15.75" thickBot="1" x14ac:dyDescent="0.3"/>
    <row r="4" spans="2:14" ht="19.5" thickBot="1" x14ac:dyDescent="0.35">
      <c r="B4" s="403" t="s">
        <v>184</v>
      </c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</row>
    <row r="5" spans="2:14" ht="15.75" thickBot="1" x14ac:dyDescent="0.3">
      <c r="B5" s="338"/>
      <c r="C5" s="10">
        <v>2015</v>
      </c>
      <c r="D5" s="10">
        <f t="shared" ref="D5:M5" si="0">+C5+1</f>
        <v>2016</v>
      </c>
      <c r="E5" s="10">
        <f t="shared" si="0"/>
        <v>2017</v>
      </c>
      <c r="F5" s="10">
        <f t="shared" si="0"/>
        <v>2018</v>
      </c>
      <c r="G5" s="10">
        <f t="shared" si="0"/>
        <v>2019</v>
      </c>
      <c r="H5" s="10">
        <f t="shared" si="0"/>
        <v>2020</v>
      </c>
      <c r="I5" s="10">
        <f t="shared" si="0"/>
        <v>2021</v>
      </c>
      <c r="J5" s="10">
        <f t="shared" si="0"/>
        <v>2022</v>
      </c>
      <c r="K5" s="10">
        <f t="shared" si="0"/>
        <v>2023</v>
      </c>
      <c r="L5" s="10">
        <f t="shared" si="0"/>
        <v>2024</v>
      </c>
      <c r="M5" s="10">
        <f t="shared" si="0"/>
        <v>2025</v>
      </c>
      <c r="N5" s="339" t="s">
        <v>0</v>
      </c>
    </row>
    <row r="6" spans="2:14" x14ac:dyDescent="0.25">
      <c r="B6" s="342" t="s">
        <v>12</v>
      </c>
      <c r="C6" s="314">
        <v>164986</v>
      </c>
      <c r="D6" s="3">
        <v>147313</v>
      </c>
      <c r="E6" s="3">
        <v>180745</v>
      </c>
      <c r="F6" s="3">
        <v>178978</v>
      </c>
      <c r="G6" s="3">
        <v>175001</v>
      </c>
      <c r="H6" s="3">
        <v>126063</v>
      </c>
      <c r="I6" s="3">
        <v>154781</v>
      </c>
      <c r="J6" s="3">
        <v>174602</v>
      </c>
      <c r="K6" s="3">
        <v>163653</v>
      </c>
      <c r="L6" s="3">
        <v>130382</v>
      </c>
      <c r="M6" s="6">
        <v>167212</v>
      </c>
      <c r="N6" s="345">
        <f>SUM(C6:M6)</f>
        <v>1763716</v>
      </c>
    </row>
    <row r="7" spans="2:14" x14ac:dyDescent="0.25">
      <c r="B7" s="343" t="s">
        <v>6</v>
      </c>
      <c r="C7" s="327">
        <f>2988+39696+31028</f>
        <v>73712</v>
      </c>
      <c r="D7" s="5">
        <v>107868</v>
      </c>
      <c r="E7" s="5">
        <v>110296</v>
      </c>
      <c r="F7" s="5">
        <v>111181</v>
      </c>
      <c r="G7" s="5">
        <v>103763</v>
      </c>
      <c r="H7" s="5">
        <v>97488</v>
      </c>
      <c r="I7" s="5">
        <v>111395</v>
      </c>
      <c r="J7" s="5">
        <v>122982</v>
      </c>
      <c r="K7" s="5">
        <v>106238</v>
      </c>
      <c r="L7" s="5">
        <v>163138</v>
      </c>
      <c r="M7" s="23">
        <v>115478</v>
      </c>
      <c r="N7" s="346">
        <f t="shared" ref="N7:N8" si="1">SUM(C7:M7)</f>
        <v>1223539</v>
      </c>
    </row>
    <row r="8" spans="2:14" ht="15.75" thickBot="1" x14ac:dyDescent="0.3">
      <c r="B8" s="344" t="s">
        <v>9</v>
      </c>
      <c r="C8" s="328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9</v>
      </c>
      <c r="L8" s="24">
        <v>0</v>
      </c>
      <c r="M8" s="25">
        <v>0</v>
      </c>
      <c r="N8" s="347">
        <f t="shared" si="1"/>
        <v>9</v>
      </c>
    </row>
    <row r="9" spans="2:14" ht="15.75" thickBot="1" x14ac:dyDescent="0.3">
      <c r="B9" s="341" t="s">
        <v>0</v>
      </c>
      <c r="C9" s="335">
        <f t="shared" ref="C9:K9" si="2">SUM(C6:C8)</f>
        <v>238698</v>
      </c>
      <c r="D9" s="336">
        <f t="shared" si="2"/>
        <v>255181</v>
      </c>
      <c r="E9" s="336">
        <f t="shared" si="2"/>
        <v>291041</v>
      </c>
      <c r="F9" s="336">
        <f t="shared" si="2"/>
        <v>290159</v>
      </c>
      <c r="G9" s="336">
        <f t="shared" si="2"/>
        <v>278764</v>
      </c>
      <c r="H9" s="336">
        <f t="shared" si="2"/>
        <v>223551</v>
      </c>
      <c r="I9" s="336">
        <f t="shared" si="2"/>
        <v>266176</v>
      </c>
      <c r="J9" s="336">
        <f t="shared" si="2"/>
        <v>297584</v>
      </c>
      <c r="K9" s="336">
        <f t="shared" si="2"/>
        <v>269900</v>
      </c>
      <c r="L9" s="336">
        <f>SUM(L6:L8)</f>
        <v>293520</v>
      </c>
      <c r="M9" s="337">
        <f>SUM(M6:M8)</f>
        <v>282690</v>
      </c>
      <c r="N9" s="340">
        <f>SUM(C9:L9)</f>
        <v>2704574</v>
      </c>
    </row>
    <row r="42" ht="28.5" customHeight="1" x14ac:dyDescent="0.25"/>
  </sheetData>
  <mergeCells count="1">
    <mergeCell ref="B4:N4"/>
  </mergeCells>
  <phoneticPr fontId="6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N42"/>
  <sheetViews>
    <sheetView workbookViewId="0">
      <selection activeCell="R11" sqref="R11"/>
    </sheetView>
  </sheetViews>
  <sheetFormatPr baseColWidth="10" defaultRowHeight="15" x14ac:dyDescent="0.25"/>
  <cols>
    <col min="1" max="1" width="2.42578125" customWidth="1"/>
    <col min="3" max="4" width="10.42578125" customWidth="1"/>
    <col min="5" max="6" width="10.28515625" customWidth="1"/>
    <col min="7" max="11" width="10.42578125" customWidth="1"/>
    <col min="12" max="12" width="10.5703125" customWidth="1"/>
    <col min="13" max="13" width="10.28515625" customWidth="1"/>
  </cols>
  <sheetData>
    <row r="1" spans="2:14" ht="37.5" customHeight="1" x14ac:dyDescent="0.25"/>
    <row r="3" spans="2:14" ht="15.75" thickBot="1" x14ac:dyDescent="0.3"/>
    <row r="4" spans="2:14" ht="19.5" thickBot="1" x14ac:dyDescent="0.35">
      <c r="B4" s="403" t="s">
        <v>185</v>
      </c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</row>
    <row r="5" spans="2:14" ht="15.75" thickBot="1" x14ac:dyDescent="0.3">
      <c r="B5" s="348"/>
      <c r="C5" s="10">
        <v>2015</v>
      </c>
      <c r="D5" s="10">
        <f t="shared" ref="D5" si="0">+C5+1</f>
        <v>2016</v>
      </c>
      <c r="E5" s="10">
        <f t="shared" ref="E5" si="1">+D5+1</f>
        <v>2017</v>
      </c>
      <c r="F5" s="10">
        <f t="shared" ref="F5" si="2">+E5+1</f>
        <v>2018</v>
      </c>
      <c r="G5" s="10">
        <f t="shared" ref="G5" si="3">+F5+1</f>
        <v>2019</v>
      </c>
      <c r="H5" s="10">
        <f t="shared" ref="H5" si="4">+G5+1</f>
        <v>2020</v>
      </c>
      <c r="I5" s="10">
        <f t="shared" ref="I5" si="5">+H5+1</f>
        <v>2021</v>
      </c>
      <c r="J5" s="10">
        <f t="shared" ref="J5" si="6">+I5+1</f>
        <v>2022</v>
      </c>
      <c r="K5" s="10">
        <f t="shared" ref="K5" si="7">+J5+1</f>
        <v>2023</v>
      </c>
      <c r="L5" s="10">
        <f t="shared" ref="L5" si="8">+K5+1</f>
        <v>2024</v>
      </c>
      <c r="M5" s="10">
        <v>2026</v>
      </c>
      <c r="N5" s="339" t="s">
        <v>0</v>
      </c>
    </row>
    <row r="6" spans="2:14" ht="15.75" thickBot="1" x14ac:dyDescent="0.3">
      <c r="B6" s="349" t="s">
        <v>13</v>
      </c>
      <c r="C6" s="351">
        <v>17106</v>
      </c>
      <c r="D6" s="27">
        <v>20643</v>
      </c>
      <c r="E6" s="27">
        <v>26818</v>
      </c>
      <c r="F6" s="27">
        <v>25949</v>
      </c>
      <c r="G6" s="27">
        <v>32681</v>
      </c>
      <c r="H6" s="27">
        <v>30495</v>
      </c>
      <c r="I6" s="27">
        <v>40072</v>
      </c>
      <c r="J6" s="27">
        <v>34013</v>
      </c>
      <c r="K6" s="27">
        <v>34851</v>
      </c>
      <c r="L6" s="27">
        <v>40209</v>
      </c>
      <c r="M6" s="28">
        <v>30558</v>
      </c>
      <c r="N6" s="350">
        <f>SUM(C6:M6)</f>
        <v>333395</v>
      </c>
    </row>
    <row r="42" ht="28.5" customHeight="1" x14ac:dyDescent="0.25"/>
  </sheetData>
  <mergeCells count="1">
    <mergeCell ref="B4:N4"/>
  </mergeCells>
  <phoneticPr fontId="6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42"/>
  <sheetViews>
    <sheetView workbookViewId="0">
      <selection activeCell="P14" sqref="P14"/>
    </sheetView>
  </sheetViews>
  <sheetFormatPr baseColWidth="10" defaultRowHeight="15" x14ac:dyDescent="0.25"/>
  <cols>
    <col min="1" max="1" width="2.5703125" customWidth="1"/>
    <col min="2" max="2" width="15.28515625" bestFit="1" customWidth="1"/>
    <col min="3" max="3" width="10.5703125" customWidth="1"/>
    <col min="4" max="6" width="10.42578125" customWidth="1"/>
    <col min="7" max="7" width="10.5703125" customWidth="1"/>
    <col min="8" max="8" width="10.7109375" customWidth="1"/>
    <col min="9" max="10" width="10.5703125" customWidth="1"/>
    <col min="11" max="11" width="10.42578125" customWidth="1"/>
    <col min="12" max="12" width="10.5703125" customWidth="1"/>
    <col min="13" max="13" width="10.7109375" customWidth="1"/>
  </cols>
  <sheetData>
    <row r="1" spans="2:16" ht="37.5" customHeight="1" x14ac:dyDescent="0.25"/>
    <row r="3" spans="2:16" ht="15.75" thickBot="1" x14ac:dyDescent="0.3"/>
    <row r="4" spans="2:16" ht="19.5" thickBot="1" x14ac:dyDescent="0.35">
      <c r="B4" s="404" t="s">
        <v>187</v>
      </c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4"/>
    </row>
    <row r="5" spans="2:16" ht="15.75" thickBot="1" x14ac:dyDescent="0.3">
      <c r="B5" s="12"/>
      <c r="C5" s="357">
        <v>2015</v>
      </c>
      <c r="D5" s="358">
        <f t="shared" ref="D5" si="0">+C5+1</f>
        <v>2016</v>
      </c>
      <c r="E5" s="358">
        <f t="shared" ref="E5" si="1">+D5+1</f>
        <v>2017</v>
      </c>
      <c r="F5" s="358">
        <f t="shared" ref="F5" si="2">+E5+1</f>
        <v>2018</v>
      </c>
      <c r="G5" s="358">
        <f t="shared" ref="G5" si="3">+F5+1</f>
        <v>2019</v>
      </c>
      <c r="H5" s="358">
        <f t="shared" ref="H5" si="4">+G5+1</f>
        <v>2020</v>
      </c>
      <c r="I5" s="358">
        <f t="shared" ref="I5" si="5">+H5+1</f>
        <v>2021</v>
      </c>
      <c r="J5" s="358">
        <f t="shared" ref="J5" si="6">+I5+1</f>
        <v>2022</v>
      </c>
      <c r="K5" s="358">
        <f t="shared" ref="K5" si="7">+J5+1</f>
        <v>2023</v>
      </c>
      <c r="L5" s="358">
        <f t="shared" ref="L5" si="8">+K5+1</f>
        <v>2024</v>
      </c>
      <c r="M5" s="359">
        <f t="shared" ref="M5" si="9">+L5+1</f>
        <v>2025</v>
      </c>
      <c r="N5" s="352" t="s">
        <v>0</v>
      </c>
    </row>
    <row r="6" spans="2:16" x14ac:dyDescent="0.25">
      <c r="B6" s="353" t="s">
        <v>186</v>
      </c>
      <c r="C6" s="314">
        <v>12483</v>
      </c>
      <c r="D6" s="3">
        <v>15671</v>
      </c>
      <c r="E6" s="3">
        <v>18936</v>
      </c>
      <c r="F6" s="3">
        <v>23015</v>
      </c>
      <c r="G6" s="3">
        <v>22298</v>
      </c>
      <c r="H6" s="3">
        <v>18537</v>
      </c>
      <c r="I6" s="3">
        <v>14484</v>
      </c>
      <c r="J6" s="3">
        <v>13736</v>
      </c>
      <c r="K6" s="3">
        <v>17230</v>
      </c>
      <c r="L6" s="3">
        <v>21615</v>
      </c>
      <c r="M6" s="6">
        <v>18990</v>
      </c>
      <c r="N6" s="355">
        <f>SUM(C6:M6)</f>
        <v>196995</v>
      </c>
      <c r="P6" s="1"/>
    </row>
    <row r="7" spans="2:16" ht="15.75" thickBot="1" x14ac:dyDescent="0.3">
      <c r="B7" s="354" t="s">
        <v>14</v>
      </c>
      <c r="C7" s="317">
        <v>21836</v>
      </c>
      <c r="D7" s="4">
        <v>27762</v>
      </c>
      <c r="E7" s="4">
        <v>30963</v>
      </c>
      <c r="F7" s="4">
        <v>36111</v>
      </c>
      <c r="G7" s="4">
        <v>34957</v>
      </c>
      <c r="H7" s="4">
        <v>29411</v>
      </c>
      <c r="I7" s="4">
        <v>25209</v>
      </c>
      <c r="J7" s="4">
        <v>23439</v>
      </c>
      <c r="K7" s="4">
        <v>27394</v>
      </c>
      <c r="L7" s="4">
        <v>34835</v>
      </c>
      <c r="M7" s="7">
        <v>31727</v>
      </c>
      <c r="N7" s="356">
        <f>SUM(C7:M7)</f>
        <v>323644</v>
      </c>
    </row>
    <row r="42" ht="28.5" customHeight="1" x14ac:dyDescent="0.25"/>
  </sheetData>
  <mergeCells count="1">
    <mergeCell ref="B4:N4"/>
  </mergeCells>
  <phoneticPr fontId="6" type="noConversion"/>
  <printOptions horizontalCentered="1" verticalCentered="1"/>
  <pageMargins left="0" right="0" top="0.78740157480314965" bottom="0" header="0" footer="0"/>
  <pageSetup paperSize="9" fitToHeight="3" orientation="landscape" r:id="rId1"/>
  <headerFooter>
    <oddHeader>&amp;R&amp;G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P58"/>
  <sheetViews>
    <sheetView workbookViewId="0">
      <selection activeCell="D1" sqref="D1"/>
    </sheetView>
  </sheetViews>
  <sheetFormatPr baseColWidth="10" defaultRowHeight="15" x14ac:dyDescent="0.25"/>
  <cols>
    <col min="1" max="1" width="2.85546875" customWidth="1"/>
    <col min="2" max="2" width="19.42578125" bestFit="1" customWidth="1"/>
    <col min="3" max="3" width="10.5703125" customWidth="1"/>
    <col min="4" max="5" width="10.42578125" customWidth="1"/>
    <col min="6" max="6" width="10.7109375" customWidth="1"/>
    <col min="7" max="7" width="10.5703125" customWidth="1"/>
    <col min="8" max="9" width="10.42578125" customWidth="1"/>
    <col min="10" max="10" width="10.7109375" customWidth="1"/>
    <col min="11" max="11" width="10.5703125" customWidth="1"/>
    <col min="12" max="12" width="10.7109375" customWidth="1"/>
    <col min="13" max="13" width="10.5703125" customWidth="1"/>
  </cols>
  <sheetData>
    <row r="1" spans="2:14" ht="37.5" customHeight="1" x14ac:dyDescent="0.25"/>
    <row r="3" spans="2:14" ht="15.75" thickBot="1" x14ac:dyDescent="0.3"/>
    <row r="4" spans="2:14" ht="19.5" thickBot="1" x14ac:dyDescent="0.35">
      <c r="B4" s="406" t="s">
        <v>188</v>
      </c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</row>
    <row r="5" spans="2:14" ht="15.75" thickBot="1" x14ac:dyDescent="0.3">
      <c r="B5" s="360"/>
      <c r="C5" s="363">
        <v>2015</v>
      </c>
      <c r="D5" s="364">
        <f t="shared" ref="D5" si="0">+C5+1</f>
        <v>2016</v>
      </c>
      <c r="E5" s="364">
        <f t="shared" ref="E5" si="1">+D5+1</f>
        <v>2017</v>
      </c>
      <c r="F5" s="364">
        <f t="shared" ref="F5" si="2">+E5+1</f>
        <v>2018</v>
      </c>
      <c r="G5" s="364">
        <f t="shared" ref="G5" si="3">+F5+1</f>
        <v>2019</v>
      </c>
      <c r="H5" s="364">
        <f t="shared" ref="H5" si="4">+G5+1</f>
        <v>2020</v>
      </c>
      <c r="I5" s="364">
        <f t="shared" ref="I5" si="5">+H5+1</f>
        <v>2021</v>
      </c>
      <c r="J5" s="364">
        <f t="shared" ref="J5" si="6">+I5+1</f>
        <v>2022</v>
      </c>
      <c r="K5" s="364">
        <f t="shared" ref="K5" si="7">+J5+1</f>
        <v>2023</v>
      </c>
      <c r="L5" s="364">
        <f t="shared" ref="L5" si="8">+K5+1</f>
        <v>2024</v>
      </c>
      <c r="M5" s="365">
        <f t="shared" ref="M5" si="9">+L5+1</f>
        <v>2025</v>
      </c>
      <c r="N5" s="58" t="s">
        <v>15</v>
      </c>
    </row>
    <row r="6" spans="2:14" ht="15.75" thickBot="1" x14ac:dyDescent="0.3">
      <c r="B6" s="361" t="s">
        <v>16</v>
      </c>
      <c r="C6" s="362">
        <v>764</v>
      </c>
      <c r="D6" s="26">
        <v>895</v>
      </c>
      <c r="E6" s="26">
        <v>1277</v>
      </c>
      <c r="F6" s="26">
        <v>1771</v>
      </c>
      <c r="G6" s="26">
        <v>1670</v>
      </c>
      <c r="H6" s="26">
        <v>1351</v>
      </c>
      <c r="I6" s="26">
        <v>1869</v>
      </c>
      <c r="J6" s="26">
        <v>1701</v>
      </c>
      <c r="K6" s="26">
        <v>1559</v>
      </c>
      <c r="L6" s="26">
        <v>1828</v>
      </c>
      <c r="M6" s="29">
        <v>1281</v>
      </c>
      <c r="N6" s="36">
        <f>SUM(C6:M6)</f>
        <v>15966</v>
      </c>
    </row>
    <row r="36" spans="2:16" ht="19.5" thickBot="1" x14ac:dyDescent="0.35">
      <c r="B36" s="408" t="s">
        <v>188</v>
      </c>
      <c r="C36" s="409"/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</row>
    <row r="37" spans="2:16" ht="16.5" customHeight="1" thickBot="1" x14ac:dyDescent="0.3">
      <c r="B37" s="55" t="s">
        <v>19</v>
      </c>
      <c r="C37" s="56">
        <v>2015</v>
      </c>
      <c r="D37" s="56">
        <f t="shared" ref="D37" si="10">+C37+1</f>
        <v>2016</v>
      </c>
      <c r="E37" s="56">
        <f t="shared" ref="E37" si="11">+D37+1</f>
        <v>2017</v>
      </c>
      <c r="F37" s="56">
        <f t="shared" ref="F37" si="12">+E37+1</f>
        <v>2018</v>
      </c>
      <c r="G37" s="56">
        <f t="shared" ref="G37" si="13">+F37+1</f>
        <v>2019</v>
      </c>
      <c r="H37" s="56">
        <f t="shared" ref="H37" si="14">+G37+1</f>
        <v>2020</v>
      </c>
      <c r="I37" s="56">
        <f t="shared" ref="I37" si="15">+H37+1</f>
        <v>2021</v>
      </c>
      <c r="J37" s="56">
        <f t="shared" ref="J37" si="16">+I37+1</f>
        <v>2022</v>
      </c>
      <c r="K37" s="56">
        <f t="shared" ref="K37" si="17">+J37+1</f>
        <v>2023</v>
      </c>
      <c r="L37" s="57">
        <f t="shared" ref="L37" si="18">+K37+1</f>
        <v>2024</v>
      </c>
      <c r="M37" s="57">
        <f t="shared" ref="M37" si="19">+L37+1</f>
        <v>2025</v>
      </c>
      <c r="N37" s="58" t="s">
        <v>15</v>
      </c>
      <c r="O37" s="58" t="s">
        <v>163</v>
      </c>
    </row>
    <row r="38" spans="2:16" x14ac:dyDescent="0.25">
      <c r="B38" s="62" t="s">
        <v>20</v>
      </c>
      <c r="C38" s="16">
        <v>17</v>
      </c>
      <c r="D38" s="16">
        <v>15</v>
      </c>
      <c r="E38" s="16">
        <v>22</v>
      </c>
      <c r="F38" s="16">
        <v>29</v>
      </c>
      <c r="G38" s="16">
        <v>23</v>
      </c>
      <c r="H38" s="16">
        <v>12</v>
      </c>
      <c r="I38" s="16">
        <v>12</v>
      </c>
      <c r="J38" s="16">
        <v>12</v>
      </c>
      <c r="K38" s="16">
        <v>19</v>
      </c>
      <c r="L38" s="16">
        <v>26</v>
      </c>
      <c r="M38" s="16">
        <v>19</v>
      </c>
      <c r="N38" s="16">
        <f t="shared" ref="N38:N49" si="20">SUM(C38:M38)</f>
        <v>206</v>
      </c>
      <c r="O38" s="271">
        <f t="shared" ref="O38:O49" si="21">N38/$N$50</f>
        <v>1.2899993737867118E-2</v>
      </c>
      <c r="P38" s="273"/>
    </row>
    <row r="39" spans="2:16" x14ac:dyDescent="0.25">
      <c r="B39" s="62" t="s">
        <v>21</v>
      </c>
      <c r="C39" s="16">
        <v>5</v>
      </c>
      <c r="D39" s="16">
        <v>1</v>
      </c>
      <c r="E39" s="16">
        <v>0</v>
      </c>
      <c r="F39" s="16">
        <v>0</v>
      </c>
      <c r="G39" s="16">
        <v>0</v>
      </c>
      <c r="H39" s="16">
        <v>3</v>
      </c>
      <c r="I39" s="16">
        <v>1</v>
      </c>
      <c r="J39" s="16">
        <v>0</v>
      </c>
      <c r="K39" s="16">
        <v>0</v>
      </c>
      <c r="L39" s="16">
        <v>1</v>
      </c>
      <c r="M39" s="16">
        <v>0</v>
      </c>
      <c r="N39" s="16">
        <f t="shared" si="20"/>
        <v>11</v>
      </c>
      <c r="O39" s="271">
        <f t="shared" si="21"/>
        <v>6.8883461707057426E-4</v>
      </c>
      <c r="P39" s="273"/>
    </row>
    <row r="40" spans="2:16" x14ac:dyDescent="0.25">
      <c r="B40" s="62" t="s">
        <v>29</v>
      </c>
      <c r="C40" s="16">
        <v>3</v>
      </c>
      <c r="D40" s="16">
        <v>5</v>
      </c>
      <c r="E40" s="16">
        <v>4</v>
      </c>
      <c r="F40" s="16">
        <v>2</v>
      </c>
      <c r="G40" s="16">
        <v>0</v>
      </c>
      <c r="H40" s="16">
        <v>0</v>
      </c>
      <c r="I40" s="16">
        <v>3</v>
      </c>
      <c r="J40" s="16">
        <v>3</v>
      </c>
      <c r="K40" s="16">
        <v>3</v>
      </c>
      <c r="L40" s="16">
        <v>1</v>
      </c>
      <c r="M40" s="16">
        <v>2</v>
      </c>
      <c r="N40" s="16">
        <f t="shared" si="20"/>
        <v>26</v>
      </c>
      <c r="O40" s="271">
        <f t="shared" si="21"/>
        <v>1.6281545494395392E-3</v>
      </c>
      <c r="P40" s="273"/>
    </row>
    <row r="41" spans="2:16" x14ac:dyDescent="0.25">
      <c r="B41" s="62" t="s">
        <v>22</v>
      </c>
      <c r="C41" s="16">
        <v>29</v>
      </c>
      <c r="D41" s="16">
        <v>28</v>
      </c>
      <c r="E41" s="16">
        <v>27</v>
      </c>
      <c r="F41" s="16">
        <v>29</v>
      </c>
      <c r="G41" s="16">
        <v>31</v>
      </c>
      <c r="H41" s="16">
        <v>28</v>
      </c>
      <c r="I41" s="16">
        <v>25</v>
      </c>
      <c r="J41" s="16">
        <v>21</v>
      </c>
      <c r="K41" s="16">
        <v>18</v>
      </c>
      <c r="L41" s="16">
        <v>12</v>
      </c>
      <c r="M41" s="16">
        <v>30</v>
      </c>
      <c r="N41" s="16">
        <f t="shared" si="20"/>
        <v>278</v>
      </c>
      <c r="O41" s="271">
        <f t="shared" si="21"/>
        <v>1.740872941323815E-2</v>
      </c>
      <c r="P41" s="273"/>
    </row>
    <row r="42" spans="2:16" x14ac:dyDescent="0.25">
      <c r="B42" s="62" t="s">
        <v>23</v>
      </c>
      <c r="C42" s="2">
        <v>22</v>
      </c>
      <c r="D42" s="2">
        <v>33</v>
      </c>
      <c r="E42" s="2">
        <v>33</v>
      </c>
      <c r="F42" s="2">
        <v>33</v>
      </c>
      <c r="G42" s="2">
        <v>40</v>
      </c>
      <c r="H42" s="2">
        <v>27</v>
      </c>
      <c r="I42" s="2">
        <v>1</v>
      </c>
      <c r="J42" s="2">
        <v>18</v>
      </c>
      <c r="K42" s="2">
        <v>39</v>
      </c>
      <c r="L42" s="2">
        <v>46</v>
      </c>
      <c r="M42" s="2">
        <v>44</v>
      </c>
      <c r="N42" s="16">
        <f t="shared" si="20"/>
        <v>336</v>
      </c>
      <c r="O42" s="271">
        <f t="shared" si="21"/>
        <v>2.1040766485064814E-2</v>
      </c>
      <c r="P42" s="273"/>
    </row>
    <row r="43" spans="2:16" x14ac:dyDescent="0.25">
      <c r="B43" s="62" t="s">
        <v>24</v>
      </c>
      <c r="C43" s="16">
        <v>68</v>
      </c>
      <c r="D43" s="16">
        <v>141</v>
      </c>
      <c r="E43" s="16">
        <v>385</v>
      </c>
      <c r="F43" s="16">
        <v>735</v>
      </c>
      <c r="G43" s="16">
        <v>738</v>
      </c>
      <c r="H43" s="16">
        <v>704</v>
      </c>
      <c r="I43" s="16">
        <v>902</v>
      </c>
      <c r="J43" s="16">
        <v>870</v>
      </c>
      <c r="K43" s="16">
        <v>759</v>
      </c>
      <c r="L43" s="16">
        <v>844</v>
      </c>
      <c r="M43" s="16">
        <v>528</v>
      </c>
      <c r="N43" s="16">
        <f t="shared" si="20"/>
        <v>6674</v>
      </c>
      <c r="O43" s="271">
        <f t="shared" si="21"/>
        <v>0.41793474857536478</v>
      </c>
      <c r="P43" s="273"/>
    </row>
    <row r="44" spans="2:16" x14ac:dyDescent="0.25">
      <c r="B44" s="62" t="s">
        <v>25</v>
      </c>
      <c r="C44" s="16">
        <v>104</v>
      </c>
      <c r="D44" s="16">
        <v>78</v>
      </c>
      <c r="E44" s="16">
        <v>75</v>
      </c>
      <c r="F44" s="16">
        <v>74</v>
      </c>
      <c r="G44" s="16">
        <v>40</v>
      </c>
      <c r="H44" s="16">
        <v>60</v>
      </c>
      <c r="I44" s="16">
        <v>58</v>
      </c>
      <c r="J44" s="16">
        <v>70</v>
      </c>
      <c r="K44" s="16">
        <v>48</v>
      </c>
      <c r="L44" s="16">
        <v>42</v>
      </c>
      <c r="M44" s="16">
        <v>37</v>
      </c>
      <c r="N44" s="16">
        <f t="shared" si="20"/>
        <v>686</v>
      </c>
      <c r="O44" s="271">
        <f t="shared" si="21"/>
        <v>4.2958231573673997E-2</v>
      </c>
      <c r="P44" s="273"/>
    </row>
    <row r="45" spans="2:16" x14ac:dyDescent="0.25">
      <c r="B45" s="62" t="s">
        <v>26</v>
      </c>
      <c r="C45" s="16">
        <v>438</v>
      </c>
      <c r="D45" s="16">
        <v>463</v>
      </c>
      <c r="E45" s="16">
        <v>609</v>
      </c>
      <c r="F45" s="16">
        <v>742</v>
      </c>
      <c r="G45" s="16">
        <v>682</v>
      </c>
      <c r="H45" s="16">
        <v>398</v>
      </c>
      <c r="I45" s="16">
        <v>737</v>
      </c>
      <c r="J45" s="16">
        <v>558</v>
      </c>
      <c r="K45" s="16">
        <v>528</v>
      </c>
      <c r="L45" s="16">
        <v>695</v>
      </c>
      <c r="M45" s="16">
        <v>428</v>
      </c>
      <c r="N45" s="16">
        <f t="shared" si="20"/>
        <v>6278</v>
      </c>
      <c r="O45" s="271">
        <f t="shared" si="21"/>
        <v>0.3931367023608241</v>
      </c>
      <c r="P45" s="273"/>
    </row>
    <row r="46" spans="2:16" x14ac:dyDescent="0.25">
      <c r="B46" s="62" t="s">
        <v>27</v>
      </c>
      <c r="C46" s="16">
        <v>17</v>
      </c>
      <c r="D46" s="16">
        <v>15</v>
      </c>
      <c r="E46" s="16">
        <v>17</v>
      </c>
      <c r="F46" s="16">
        <v>31</v>
      </c>
      <c r="G46" s="16">
        <v>41</v>
      </c>
      <c r="H46" s="16">
        <v>62</v>
      </c>
      <c r="I46" s="16">
        <v>55</v>
      </c>
      <c r="J46" s="16">
        <v>73</v>
      </c>
      <c r="K46" s="16">
        <v>80</v>
      </c>
      <c r="L46" s="16">
        <v>81</v>
      </c>
      <c r="M46" s="16">
        <v>119</v>
      </c>
      <c r="N46" s="16">
        <f t="shared" si="20"/>
        <v>591</v>
      </c>
      <c r="O46" s="271">
        <f t="shared" si="21"/>
        <v>3.7009205335337213E-2</v>
      </c>
      <c r="P46" s="273"/>
    </row>
    <row r="47" spans="2:16" x14ac:dyDescent="0.25">
      <c r="B47" s="62" t="s">
        <v>28</v>
      </c>
      <c r="C47" s="16">
        <v>61</v>
      </c>
      <c r="D47" s="16">
        <v>83</v>
      </c>
      <c r="E47" s="16">
        <v>75</v>
      </c>
      <c r="F47" s="16">
        <v>59</v>
      </c>
      <c r="G47" s="16">
        <v>45</v>
      </c>
      <c r="H47" s="16">
        <v>41</v>
      </c>
      <c r="I47" s="16">
        <v>37</v>
      </c>
      <c r="J47" s="16">
        <v>26</v>
      </c>
      <c r="K47" s="16">
        <v>26</v>
      </c>
      <c r="L47" s="16">
        <v>26</v>
      </c>
      <c r="M47" s="16">
        <v>28</v>
      </c>
      <c r="N47" s="16">
        <f t="shared" si="20"/>
        <v>507</v>
      </c>
      <c r="O47" s="271">
        <f t="shared" si="21"/>
        <v>3.174901371407101E-2</v>
      </c>
      <c r="P47" s="273"/>
    </row>
    <row r="48" spans="2:16" x14ac:dyDescent="0.25">
      <c r="B48" s="62" t="s">
        <v>30</v>
      </c>
      <c r="C48" s="16">
        <v>0</v>
      </c>
      <c r="D48" s="16">
        <v>10</v>
      </c>
      <c r="E48" s="16">
        <v>12</v>
      </c>
      <c r="F48" s="16">
        <v>12</v>
      </c>
      <c r="G48" s="16">
        <v>12</v>
      </c>
      <c r="H48" s="16">
        <v>4</v>
      </c>
      <c r="I48" s="16">
        <v>0</v>
      </c>
      <c r="J48" s="16">
        <v>0</v>
      </c>
      <c r="K48" s="16">
        <v>0</v>
      </c>
      <c r="L48" s="16">
        <v>2</v>
      </c>
      <c r="M48" s="16">
        <v>1</v>
      </c>
      <c r="N48" s="16">
        <f t="shared" si="20"/>
        <v>53</v>
      </c>
      <c r="O48" s="271">
        <f t="shared" si="21"/>
        <v>3.3189304277036757E-3</v>
      </c>
      <c r="P48" s="273"/>
    </row>
    <row r="49" spans="2:16" ht="15.75" thickBot="1" x14ac:dyDescent="0.3">
      <c r="B49" s="63" t="s">
        <v>9</v>
      </c>
      <c r="C49" s="60">
        <v>0</v>
      </c>
      <c r="D49" s="60">
        <v>23</v>
      </c>
      <c r="E49" s="60">
        <v>18</v>
      </c>
      <c r="F49" s="60">
        <v>25</v>
      </c>
      <c r="G49" s="60">
        <v>18</v>
      </c>
      <c r="H49" s="60">
        <v>12</v>
      </c>
      <c r="I49" s="60">
        <v>38</v>
      </c>
      <c r="J49" s="60">
        <v>50</v>
      </c>
      <c r="K49" s="60">
        <v>39</v>
      </c>
      <c r="L49" s="60">
        <v>52</v>
      </c>
      <c r="M49" s="60">
        <v>48</v>
      </c>
      <c r="N49" s="60">
        <f t="shared" si="20"/>
        <v>323</v>
      </c>
      <c r="O49" s="366">
        <f t="shared" si="21"/>
        <v>2.0226689210345043E-2</v>
      </c>
      <c r="P49" s="273"/>
    </row>
    <row r="50" spans="2:16" ht="15.75" thickBot="1" x14ac:dyDescent="0.3">
      <c r="B50" s="64" t="s">
        <v>31</v>
      </c>
      <c r="C50" s="65">
        <f t="shared" ref="C50:L50" si="22">SUM(C38:C49)</f>
        <v>764</v>
      </c>
      <c r="D50" s="65">
        <f t="shared" si="22"/>
        <v>895</v>
      </c>
      <c r="E50" s="65">
        <f t="shared" si="22"/>
        <v>1277</v>
      </c>
      <c r="F50" s="65">
        <f t="shared" si="22"/>
        <v>1771</v>
      </c>
      <c r="G50" s="65">
        <f t="shared" si="22"/>
        <v>1670</v>
      </c>
      <c r="H50" s="65">
        <f t="shared" si="22"/>
        <v>1351</v>
      </c>
      <c r="I50" s="65">
        <f t="shared" si="22"/>
        <v>1869</v>
      </c>
      <c r="J50" s="65">
        <f t="shared" si="22"/>
        <v>1701</v>
      </c>
      <c r="K50" s="65">
        <f t="shared" si="22"/>
        <v>1559</v>
      </c>
      <c r="L50" s="66">
        <f t="shared" si="22"/>
        <v>1828</v>
      </c>
      <c r="M50" s="66">
        <f t="shared" ref="M50" si="23">SUM(M38:M49)</f>
        <v>1284</v>
      </c>
      <c r="N50" s="61">
        <f>SUM(N38:N49)</f>
        <v>15969</v>
      </c>
      <c r="O50" s="367">
        <f>SUM(O38:O49)</f>
        <v>1</v>
      </c>
    </row>
    <row r="51" spans="2:16" x14ac:dyDescent="0.25">
      <c r="O51" s="272"/>
    </row>
    <row r="52" spans="2:16" x14ac:dyDescent="0.25">
      <c r="D52" s="44"/>
      <c r="E52" s="44"/>
      <c r="F52" s="44"/>
      <c r="G52" s="44"/>
      <c r="H52" s="44"/>
      <c r="I52" s="44"/>
      <c r="J52" s="44"/>
      <c r="K52" s="44"/>
      <c r="L52" s="44"/>
      <c r="M52" s="44"/>
      <c r="O52" s="272"/>
    </row>
    <row r="53" spans="2:16" x14ac:dyDescent="0.25">
      <c r="O53" s="272"/>
    </row>
    <row r="54" spans="2:16" x14ac:dyDescent="0.25">
      <c r="O54" s="272"/>
    </row>
    <row r="55" spans="2:16" x14ac:dyDescent="0.25">
      <c r="O55" s="272"/>
    </row>
    <row r="56" spans="2:16" x14ac:dyDescent="0.25">
      <c r="O56" s="272"/>
    </row>
    <row r="57" spans="2:16" x14ac:dyDescent="0.25">
      <c r="O57" s="272"/>
    </row>
    <row r="58" spans="2:16" x14ac:dyDescent="0.25">
      <c r="O58" s="272"/>
    </row>
  </sheetData>
  <mergeCells count="2">
    <mergeCell ref="B4:N4"/>
    <mergeCell ref="B36:O36"/>
  </mergeCells>
  <phoneticPr fontId="6" type="noConversion"/>
  <printOptions horizontalCentered="1" verticalCentered="1"/>
  <pageMargins left="0.25" right="0.25" top="0.75" bottom="0.75" header="0.3" footer="0.3"/>
  <pageSetup paperSize="9" fitToHeight="3" orientation="landscape" r:id="rId1"/>
  <headerFooter>
    <oddHeader>&amp;R&amp;G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70"/>
  <sheetViews>
    <sheetView workbookViewId="0">
      <selection activeCell="U32" sqref="U32"/>
    </sheetView>
  </sheetViews>
  <sheetFormatPr baseColWidth="10" defaultRowHeight="15" x14ac:dyDescent="0.25"/>
  <cols>
    <col min="3" max="3" width="35.7109375" bestFit="1" customWidth="1"/>
    <col min="4" max="4" width="9.85546875" customWidth="1"/>
    <col min="5" max="5" width="14.5703125" customWidth="1"/>
    <col min="6" max="6" width="8" customWidth="1"/>
    <col min="7" max="7" width="9.85546875" bestFit="1" customWidth="1"/>
    <col min="8" max="8" width="11.140625" bestFit="1" customWidth="1"/>
    <col min="10" max="10" width="3.7109375" customWidth="1"/>
    <col min="15" max="15" width="13.7109375" customWidth="1"/>
  </cols>
  <sheetData>
    <row r="1" spans="1:16" ht="18.75" x14ac:dyDescent="0.3">
      <c r="B1" s="409" t="s">
        <v>191</v>
      </c>
      <c r="C1" s="409"/>
      <c r="D1" s="409"/>
      <c r="E1" s="409"/>
      <c r="F1" s="409"/>
      <c r="G1" s="409"/>
      <c r="H1" s="409"/>
      <c r="I1" s="274"/>
      <c r="J1" s="274"/>
      <c r="K1" s="274"/>
      <c r="L1" s="274"/>
      <c r="M1" s="274"/>
      <c r="N1" s="274"/>
      <c r="O1" s="274"/>
      <c r="P1" s="52"/>
    </row>
    <row r="3" spans="1:16" s="52" customFormat="1" ht="24" thickBot="1" x14ac:dyDescent="0.4">
      <c r="A3"/>
      <c r="B3" s="410" t="s">
        <v>170</v>
      </c>
      <c r="C3" s="410"/>
      <c r="D3" s="410"/>
      <c r="E3" s="410"/>
      <c r="F3" s="410"/>
      <c r="G3" s="410"/>
      <c r="H3" s="410"/>
      <c r="I3"/>
    </row>
    <row r="4" spans="1:16" s="52" customFormat="1" ht="15.75" thickBot="1" x14ac:dyDescent="0.3">
      <c r="B4" s="246" t="s">
        <v>156</v>
      </c>
      <c r="C4" s="247" t="s">
        <v>157</v>
      </c>
      <c r="D4" s="247" t="s">
        <v>158</v>
      </c>
      <c r="E4" s="247" t="s">
        <v>159</v>
      </c>
      <c r="F4" s="247" t="s">
        <v>160</v>
      </c>
      <c r="G4" s="247" t="s">
        <v>23</v>
      </c>
      <c r="H4" s="248" t="s">
        <v>161</v>
      </c>
    </row>
    <row r="5" spans="1:16" x14ac:dyDescent="0.25">
      <c r="A5">
        <f t="shared" ref="A5:A6" si="0">+A4+1</f>
        <v>1</v>
      </c>
      <c r="B5" s="238">
        <v>42013</v>
      </c>
      <c r="C5" s="239" t="s">
        <v>35</v>
      </c>
      <c r="D5" s="240" t="s">
        <v>36</v>
      </c>
      <c r="E5" s="240" t="s">
        <v>37</v>
      </c>
      <c r="F5" s="240">
        <v>294</v>
      </c>
      <c r="G5" s="298">
        <v>2207</v>
      </c>
      <c r="H5" s="298">
        <v>952</v>
      </c>
      <c r="K5" s="269" t="s">
        <v>162</v>
      </c>
      <c r="L5" s="269" t="s">
        <v>16</v>
      </c>
      <c r="M5" s="269" t="s">
        <v>23</v>
      </c>
      <c r="N5" s="269" t="s">
        <v>161</v>
      </c>
      <c r="O5" s="269" t="s">
        <v>0</v>
      </c>
    </row>
    <row r="6" spans="1:16" x14ac:dyDescent="0.25">
      <c r="A6">
        <f t="shared" si="0"/>
        <v>2</v>
      </c>
      <c r="B6" s="68">
        <v>42031</v>
      </c>
      <c r="C6" s="71" t="s">
        <v>35</v>
      </c>
      <c r="D6" s="72" t="s">
        <v>36</v>
      </c>
      <c r="E6" s="72" t="s">
        <v>37</v>
      </c>
      <c r="F6" s="72">
        <v>294</v>
      </c>
      <c r="G6" s="105">
        <v>2119</v>
      </c>
      <c r="H6" s="105">
        <v>934</v>
      </c>
      <c r="K6" s="59">
        <v>2015</v>
      </c>
      <c r="L6" s="59">
        <f>A26</f>
        <v>22</v>
      </c>
      <c r="M6" s="16">
        <f>+G27</f>
        <v>36038</v>
      </c>
      <c r="N6" s="16">
        <f>+H27</f>
        <v>16847</v>
      </c>
      <c r="O6" s="270">
        <f t="shared" ref="O6:O16" si="1">SUM(M6:N6)</f>
        <v>52885</v>
      </c>
    </row>
    <row r="7" spans="1:16" x14ac:dyDescent="0.25">
      <c r="A7">
        <f t="shared" ref="A7:A74" si="2">+A6+1</f>
        <v>3</v>
      </c>
      <c r="B7" s="68">
        <v>42032</v>
      </c>
      <c r="C7" s="69" t="s">
        <v>62</v>
      </c>
      <c r="D7" s="70" t="s">
        <v>33</v>
      </c>
      <c r="E7" s="70" t="s">
        <v>34</v>
      </c>
      <c r="F7" s="70">
        <v>290</v>
      </c>
      <c r="G7" s="112">
        <v>2656</v>
      </c>
      <c r="H7" s="112">
        <v>1081</v>
      </c>
      <c r="K7" s="59">
        <f t="shared" ref="K7:K16" si="3">+K6+1</f>
        <v>2016</v>
      </c>
      <c r="L7" s="59">
        <f>A62</f>
        <v>33</v>
      </c>
      <c r="M7" s="16">
        <f>+G63</f>
        <v>49360</v>
      </c>
      <c r="N7" s="16">
        <f>+H63</f>
        <v>23414</v>
      </c>
      <c r="O7" s="270">
        <f t="shared" si="1"/>
        <v>72774</v>
      </c>
    </row>
    <row r="8" spans="1:16" x14ac:dyDescent="0.25">
      <c r="A8">
        <f t="shared" si="2"/>
        <v>4</v>
      </c>
      <c r="B8" s="68">
        <v>42036</v>
      </c>
      <c r="C8" s="69" t="s">
        <v>63</v>
      </c>
      <c r="D8" s="70" t="s">
        <v>33</v>
      </c>
      <c r="E8" s="70" t="s">
        <v>48</v>
      </c>
      <c r="F8" s="70">
        <v>294</v>
      </c>
      <c r="G8" s="112">
        <v>1990</v>
      </c>
      <c r="H8" s="112">
        <v>889</v>
      </c>
      <c r="K8" s="59">
        <f t="shared" si="3"/>
        <v>2017</v>
      </c>
      <c r="L8" s="59">
        <f>A98</f>
        <v>33</v>
      </c>
      <c r="M8" s="16">
        <f>+G63</f>
        <v>49360</v>
      </c>
      <c r="N8" s="16">
        <f>+H63</f>
        <v>23414</v>
      </c>
      <c r="O8" s="270">
        <f t="shared" si="1"/>
        <v>72774</v>
      </c>
    </row>
    <row r="9" spans="1:16" x14ac:dyDescent="0.25">
      <c r="A9">
        <f t="shared" si="2"/>
        <v>5</v>
      </c>
      <c r="B9" s="68">
        <v>42037</v>
      </c>
      <c r="C9" s="69" t="s">
        <v>64</v>
      </c>
      <c r="D9" s="70" t="s">
        <v>33</v>
      </c>
      <c r="E9" s="70" t="s">
        <v>40</v>
      </c>
      <c r="F9" s="70">
        <v>178</v>
      </c>
      <c r="G9" s="112">
        <v>612</v>
      </c>
      <c r="H9" s="112">
        <v>381</v>
      </c>
      <c r="K9" s="59">
        <f t="shared" si="3"/>
        <v>2018</v>
      </c>
      <c r="L9" s="59">
        <f>A134</f>
        <v>33</v>
      </c>
      <c r="M9" s="16">
        <f>+G135</f>
        <v>50264</v>
      </c>
      <c r="N9" s="16">
        <f>+H135</f>
        <v>22046</v>
      </c>
      <c r="O9" s="270">
        <f t="shared" si="1"/>
        <v>72310</v>
      </c>
    </row>
    <row r="10" spans="1:16" x14ac:dyDescent="0.25">
      <c r="A10">
        <f t="shared" si="2"/>
        <v>6</v>
      </c>
      <c r="B10" s="68">
        <v>42039</v>
      </c>
      <c r="C10" s="69" t="s">
        <v>62</v>
      </c>
      <c r="D10" s="70" t="s">
        <v>33</v>
      </c>
      <c r="E10" s="70" t="s">
        <v>34</v>
      </c>
      <c r="F10" s="70">
        <v>290</v>
      </c>
      <c r="G10" s="112">
        <v>2664</v>
      </c>
      <c r="H10" s="112">
        <v>1073</v>
      </c>
      <c r="K10" s="59">
        <f t="shared" si="3"/>
        <v>2019</v>
      </c>
      <c r="L10" s="59">
        <f>A177</f>
        <v>40</v>
      </c>
      <c r="M10" s="16">
        <f>+G178</f>
        <v>57191</v>
      </c>
      <c r="N10" s="16">
        <f>+H178</f>
        <v>26873</v>
      </c>
      <c r="O10" s="270">
        <f t="shared" si="1"/>
        <v>84064</v>
      </c>
    </row>
    <row r="11" spans="1:16" x14ac:dyDescent="0.25">
      <c r="A11">
        <f t="shared" si="2"/>
        <v>7</v>
      </c>
      <c r="B11" s="68">
        <v>42040</v>
      </c>
      <c r="C11" s="75" t="s">
        <v>65</v>
      </c>
      <c r="D11" s="76" t="s">
        <v>39</v>
      </c>
      <c r="E11" s="76" t="s">
        <v>34</v>
      </c>
      <c r="F11" s="76">
        <v>231</v>
      </c>
      <c r="G11" s="299">
        <v>948</v>
      </c>
      <c r="H11" s="299">
        <v>527</v>
      </c>
      <c r="K11" s="59">
        <f t="shared" si="3"/>
        <v>2020</v>
      </c>
      <c r="L11" s="59">
        <f>A207</f>
        <v>27</v>
      </c>
      <c r="M11" s="16">
        <f>+G208</f>
        <v>42014</v>
      </c>
      <c r="N11" s="16">
        <f>+H208</f>
        <v>20073</v>
      </c>
      <c r="O11" s="270">
        <f t="shared" si="1"/>
        <v>62087</v>
      </c>
    </row>
    <row r="12" spans="1:16" x14ac:dyDescent="0.25">
      <c r="A12">
        <f t="shared" si="2"/>
        <v>8</v>
      </c>
      <c r="B12" s="73">
        <v>42047</v>
      </c>
      <c r="C12" s="71" t="s">
        <v>35</v>
      </c>
      <c r="D12" s="72" t="s">
        <v>36</v>
      </c>
      <c r="E12" s="72" t="s">
        <v>37</v>
      </c>
      <c r="F12" s="72">
        <v>294</v>
      </c>
      <c r="G12" s="105">
        <v>2069</v>
      </c>
      <c r="H12" s="105">
        <v>934</v>
      </c>
      <c r="K12" s="59">
        <f t="shared" si="3"/>
        <v>2021</v>
      </c>
      <c r="L12" s="59">
        <f>A211</f>
        <v>1</v>
      </c>
      <c r="M12" s="16">
        <f>+G212</f>
        <v>80</v>
      </c>
      <c r="N12" s="16">
        <f>+H212</f>
        <v>178</v>
      </c>
      <c r="O12" s="270">
        <f t="shared" si="1"/>
        <v>258</v>
      </c>
    </row>
    <row r="13" spans="1:16" x14ac:dyDescent="0.25">
      <c r="A13">
        <f t="shared" si="2"/>
        <v>9</v>
      </c>
      <c r="B13" s="73">
        <v>42047</v>
      </c>
      <c r="C13" s="69" t="s">
        <v>66</v>
      </c>
      <c r="D13" s="70" t="s">
        <v>46</v>
      </c>
      <c r="E13" s="70" t="s">
        <v>37</v>
      </c>
      <c r="F13" s="70">
        <v>226</v>
      </c>
      <c r="G13" s="112">
        <v>461</v>
      </c>
      <c r="H13" s="112">
        <v>375</v>
      </c>
      <c r="K13" s="59">
        <f t="shared" si="3"/>
        <v>2022</v>
      </c>
      <c r="L13" s="59">
        <f>A232</f>
        <v>18</v>
      </c>
      <c r="M13" s="16">
        <f>+G233</f>
        <v>9726</v>
      </c>
      <c r="N13" s="16">
        <f>+H233</f>
        <v>5999</v>
      </c>
      <c r="O13" s="270">
        <f t="shared" si="1"/>
        <v>15725</v>
      </c>
    </row>
    <row r="14" spans="1:16" x14ac:dyDescent="0.25">
      <c r="A14">
        <f t="shared" si="2"/>
        <v>10</v>
      </c>
      <c r="B14" s="68">
        <v>42059</v>
      </c>
      <c r="C14" s="69" t="s">
        <v>62</v>
      </c>
      <c r="D14" s="70" t="s">
        <v>33</v>
      </c>
      <c r="E14" s="70" t="s">
        <v>34</v>
      </c>
      <c r="F14" s="70">
        <v>290</v>
      </c>
      <c r="G14" s="112">
        <v>2568</v>
      </c>
      <c r="H14" s="112">
        <v>1077</v>
      </c>
      <c r="K14" s="59">
        <f t="shared" si="3"/>
        <v>2023</v>
      </c>
      <c r="L14" s="59">
        <f>A274</f>
        <v>39</v>
      </c>
      <c r="M14" s="16">
        <f>+G275</f>
        <v>52332</v>
      </c>
      <c r="N14" s="16">
        <f>+H275</f>
        <v>26260</v>
      </c>
      <c r="O14" s="270">
        <f t="shared" si="1"/>
        <v>78592</v>
      </c>
    </row>
    <row r="15" spans="1:16" x14ac:dyDescent="0.25">
      <c r="A15">
        <f t="shared" si="2"/>
        <v>11</v>
      </c>
      <c r="B15" s="68">
        <v>42061</v>
      </c>
      <c r="C15" s="71" t="s">
        <v>35</v>
      </c>
      <c r="D15" s="72" t="s">
        <v>36</v>
      </c>
      <c r="E15" s="72" t="s">
        <v>37</v>
      </c>
      <c r="F15" s="72">
        <v>294</v>
      </c>
      <c r="G15" s="105">
        <v>2071</v>
      </c>
      <c r="H15" s="105">
        <v>935</v>
      </c>
      <c r="K15" s="59">
        <f t="shared" si="3"/>
        <v>2024</v>
      </c>
      <c r="L15" s="59">
        <f>A323</f>
        <v>46</v>
      </c>
      <c r="M15" s="16">
        <f>+G324</f>
        <v>69962</v>
      </c>
      <c r="N15" s="16">
        <f>+H324</f>
        <v>32284</v>
      </c>
      <c r="O15" s="270">
        <f t="shared" si="1"/>
        <v>102246</v>
      </c>
    </row>
    <row r="16" spans="1:16" x14ac:dyDescent="0.25">
      <c r="A16">
        <f t="shared" si="2"/>
        <v>12</v>
      </c>
      <c r="B16" s="68">
        <v>42067</v>
      </c>
      <c r="C16" s="69" t="s">
        <v>62</v>
      </c>
      <c r="D16" s="70" t="s">
        <v>33</v>
      </c>
      <c r="E16" s="70" t="s">
        <v>34</v>
      </c>
      <c r="F16" s="70">
        <v>290</v>
      </c>
      <c r="G16" s="112">
        <v>2579</v>
      </c>
      <c r="H16" s="112">
        <v>1073</v>
      </c>
      <c r="K16" s="59">
        <f t="shared" si="3"/>
        <v>2025</v>
      </c>
      <c r="L16" s="59">
        <f>A369</f>
        <v>43</v>
      </c>
      <c r="M16" s="16">
        <f>+G370</f>
        <v>56073</v>
      </c>
      <c r="N16" s="16">
        <f>+H370</f>
        <v>27256</v>
      </c>
      <c r="O16" s="270">
        <f t="shared" si="1"/>
        <v>83329</v>
      </c>
    </row>
    <row r="17" spans="1:9" x14ac:dyDescent="0.25">
      <c r="A17">
        <f t="shared" si="2"/>
        <v>13</v>
      </c>
      <c r="B17" s="68">
        <v>42069</v>
      </c>
      <c r="C17" s="71" t="s">
        <v>35</v>
      </c>
      <c r="D17" s="72" t="s">
        <v>36</v>
      </c>
      <c r="E17" s="72" t="s">
        <v>37</v>
      </c>
      <c r="F17" s="72">
        <v>294</v>
      </c>
      <c r="G17" s="105">
        <v>2052</v>
      </c>
      <c r="H17" s="105">
        <v>950</v>
      </c>
    </row>
    <row r="18" spans="1:9" x14ac:dyDescent="0.25">
      <c r="A18">
        <f t="shared" si="2"/>
        <v>14</v>
      </c>
      <c r="B18" s="68">
        <v>42082</v>
      </c>
      <c r="C18" s="51" t="s">
        <v>44</v>
      </c>
      <c r="D18" s="59" t="s">
        <v>36</v>
      </c>
      <c r="E18" s="59" t="s">
        <v>40</v>
      </c>
      <c r="F18" s="59">
        <v>217</v>
      </c>
      <c r="G18" s="16">
        <v>629</v>
      </c>
      <c r="H18" s="16">
        <v>453</v>
      </c>
    </row>
    <row r="19" spans="1:9" x14ac:dyDescent="0.25">
      <c r="A19">
        <f t="shared" si="2"/>
        <v>15</v>
      </c>
      <c r="B19" s="73">
        <v>42307</v>
      </c>
      <c r="C19" s="77" t="s">
        <v>67</v>
      </c>
      <c r="D19" s="78" t="s">
        <v>68</v>
      </c>
      <c r="E19" s="79" t="s">
        <v>53</v>
      </c>
      <c r="F19" s="78">
        <v>91</v>
      </c>
      <c r="G19" s="129">
        <v>103</v>
      </c>
      <c r="H19" s="129">
        <v>82</v>
      </c>
    </row>
    <row r="20" spans="1:9" x14ac:dyDescent="0.25">
      <c r="A20">
        <f t="shared" si="2"/>
        <v>16</v>
      </c>
      <c r="B20" s="73">
        <v>42307</v>
      </c>
      <c r="C20" s="77" t="s">
        <v>69</v>
      </c>
      <c r="D20" s="78" t="s">
        <v>46</v>
      </c>
      <c r="E20" s="79" t="s">
        <v>41</v>
      </c>
      <c r="F20" s="78">
        <v>90</v>
      </c>
      <c r="G20" s="129">
        <v>104</v>
      </c>
      <c r="H20" s="129">
        <v>44</v>
      </c>
    </row>
    <row r="21" spans="1:9" x14ac:dyDescent="0.25">
      <c r="A21">
        <f t="shared" si="2"/>
        <v>17</v>
      </c>
      <c r="B21" s="80">
        <v>42311</v>
      </c>
      <c r="C21" s="81" t="s">
        <v>51</v>
      </c>
      <c r="D21" s="82" t="s">
        <v>46</v>
      </c>
      <c r="E21" s="82" t="s">
        <v>41</v>
      </c>
      <c r="F21" s="82">
        <v>237</v>
      </c>
      <c r="G21" s="300">
        <v>1174</v>
      </c>
      <c r="H21" s="300">
        <v>610</v>
      </c>
    </row>
    <row r="22" spans="1:9" x14ac:dyDescent="0.25">
      <c r="A22">
        <f t="shared" si="2"/>
        <v>18</v>
      </c>
      <c r="B22" s="68">
        <v>42340</v>
      </c>
      <c r="C22" s="69" t="s">
        <v>70</v>
      </c>
      <c r="D22" s="70" t="s">
        <v>36</v>
      </c>
      <c r="E22" s="70" t="s">
        <v>40</v>
      </c>
      <c r="F22" s="70">
        <v>260</v>
      </c>
      <c r="G22" s="112">
        <v>1776</v>
      </c>
      <c r="H22" s="112">
        <v>907</v>
      </c>
    </row>
    <row r="23" spans="1:9" x14ac:dyDescent="0.25">
      <c r="A23">
        <f t="shared" si="2"/>
        <v>19</v>
      </c>
      <c r="B23" s="68">
        <v>42346</v>
      </c>
      <c r="C23" s="69" t="s">
        <v>70</v>
      </c>
      <c r="D23" s="70" t="s">
        <v>36</v>
      </c>
      <c r="E23" s="70" t="s">
        <v>40</v>
      </c>
      <c r="F23" s="70">
        <v>260</v>
      </c>
      <c r="G23" s="112">
        <v>1694</v>
      </c>
      <c r="H23" s="112">
        <v>902</v>
      </c>
    </row>
    <row r="24" spans="1:9" x14ac:dyDescent="0.25">
      <c r="A24">
        <f t="shared" si="2"/>
        <v>20</v>
      </c>
      <c r="B24" s="68">
        <v>42364</v>
      </c>
      <c r="C24" s="69" t="s">
        <v>52</v>
      </c>
      <c r="D24" s="70" t="s">
        <v>36</v>
      </c>
      <c r="E24" s="70" t="s">
        <v>53</v>
      </c>
      <c r="F24" s="70">
        <v>251</v>
      </c>
      <c r="G24" s="112">
        <v>1219</v>
      </c>
      <c r="H24" s="112">
        <v>764</v>
      </c>
    </row>
    <row r="25" spans="1:9" x14ac:dyDescent="0.25">
      <c r="A25">
        <f t="shared" si="2"/>
        <v>21</v>
      </c>
      <c r="B25" s="242">
        <v>42368</v>
      </c>
      <c r="C25" s="236" t="s">
        <v>35</v>
      </c>
      <c r="D25" s="237" t="s">
        <v>36</v>
      </c>
      <c r="E25" s="237" t="s">
        <v>37</v>
      </c>
      <c r="F25" s="237">
        <v>294</v>
      </c>
      <c r="G25" s="301">
        <v>2302</v>
      </c>
      <c r="H25" s="301">
        <v>1002</v>
      </c>
    </row>
    <row r="26" spans="1:9" x14ac:dyDescent="0.25">
      <c r="A26">
        <f t="shared" si="2"/>
        <v>22</v>
      </c>
      <c r="B26" s="244">
        <v>42368</v>
      </c>
      <c r="C26" s="69" t="s">
        <v>70</v>
      </c>
      <c r="D26" s="70" t="s">
        <v>36</v>
      </c>
      <c r="E26" s="70" t="s">
        <v>40</v>
      </c>
      <c r="F26" s="70">
        <v>260</v>
      </c>
      <c r="G26" s="142">
        <v>2041</v>
      </c>
      <c r="H26" s="142">
        <v>902</v>
      </c>
      <c r="I26" s="251" t="s">
        <v>15</v>
      </c>
    </row>
    <row r="27" spans="1:9" x14ac:dyDescent="0.25">
      <c r="A27" s="54"/>
      <c r="B27" s="254"/>
      <c r="C27" s="255"/>
      <c r="D27" s="157"/>
      <c r="E27" s="157"/>
      <c r="F27" s="158"/>
      <c r="G27" s="249">
        <f>SUM(G5:G26)</f>
        <v>36038</v>
      </c>
      <c r="H27" s="249">
        <f>SUM(H5:H26)</f>
        <v>16847</v>
      </c>
      <c r="I27" s="245">
        <f>SUM(G27:H27)</f>
        <v>52885</v>
      </c>
    </row>
    <row r="28" spans="1:9" ht="24" thickBot="1" x14ac:dyDescent="0.4">
      <c r="A28" s="54"/>
      <c r="B28" s="410" t="s">
        <v>171</v>
      </c>
      <c r="C28" s="410"/>
      <c r="D28" s="410"/>
      <c r="E28" s="410"/>
      <c r="F28" s="410"/>
      <c r="G28" s="410"/>
      <c r="H28" s="410"/>
      <c r="I28" s="54"/>
    </row>
    <row r="29" spans="1:9" ht="15.75" thickBot="1" x14ac:dyDescent="0.3">
      <c r="B29" s="246" t="s">
        <v>156</v>
      </c>
      <c r="C29" s="247" t="s">
        <v>157</v>
      </c>
      <c r="D29" s="247" t="s">
        <v>158</v>
      </c>
      <c r="E29" s="247" t="s">
        <v>159</v>
      </c>
      <c r="F29" s="247" t="s">
        <v>160</v>
      </c>
      <c r="G29" s="247" t="s">
        <v>23</v>
      </c>
      <c r="H29" s="248" t="s">
        <v>161</v>
      </c>
      <c r="I29" s="67"/>
    </row>
    <row r="30" spans="1:9" s="52" customFormat="1" x14ac:dyDescent="0.25">
      <c r="A30">
        <f>+A29+1</f>
        <v>1</v>
      </c>
      <c r="B30" s="68">
        <v>42374</v>
      </c>
      <c r="C30" s="69" t="s">
        <v>70</v>
      </c>
      <c r="D30" s="70" t="s">
        <v>36</v>
      </c>
      <c r="E30" s="70" t="s">
        <v>40</v>
      </c>
      <c r="F30" s="70">
        <v>260</v>
      </c>
      <c r="G30" s="112">
        <v>1973</v>
      </c>
      <c r="H30" s="112">
        <v>911</v>
      </c>
      <c r="I30"/>
    </row>
    <row r="31" spans="1:9" x14ac:dyDescent="0.25">
      <c r="A31">
        <f t="shared" si="2"/>
        <v>2</v>
      </c>
      <c r="B31" s="68">
        <v>42375</v>
      </c>
      <c r="C31" s="69" t="s">
        <v>51</v>
      </c>
      <c r="D31" s="70" t="s">
        <v>46</v>
      </c>
      <c r="E31" s="70" t="s">
        <v>41</v>
      </c>
      <c r="F31" s="70">
        <v>237</v>
      </c>
      <c r="G31" s="112">
        <v>1313</v>
      </c>
      <c r="H31" s="112">
        <v>614</v>
      </c>
    </row>
    <row r="32" spans="1:9" s="52" customFormat="1" x14ac:dyDescent="0.25">
      <c r="A32">
        <f t="shared" si="2"/>
        <v>3</v>
      </c>
      <c r="B32" s="68">
        <v>42377</v>
      </c>
      <c r="C32" s="71" t="s">
        <v>35</v>
      </c>
      <c r="D32" s="72" t="s">
        <v>36</v>
      </c>
      <c r="E32" s="72" t="s">
        <v>37</v>
      </c>
      <c r="F32" s="72">
        <v>294</v>
      </c>
      <c r="G32" s="105">
        <v>2071</v>
      </c>
      <c r="H32" s="105">
        <v>1001</v>
      </c>
      <c r="I32"/>
    </row>
    <row r="33" spans="1:8" x14ac:dyDescent="0.25">
      <c r="A33">
        <f t="shared" si="2"/>
        <v>4</v>
      </c>
      <c r="B33" s="68">
        <v>42383</v>
      </c>
      <c r="C33" s="69" t="s">
        <v>51</v>
      </c>
      <c r="D33" s="70" t="s">
        <v>46</v>
      </c>
      <c r="E33" s="70" t="s">
        <v>41</v>
      </c>
      <c r="F33" s="70">
        <v>237</v>
      </c>
      <c r="G33" s="112">
        <v>1344</v>
      </c>
      <c r="H33" s="112">
        <v>607</v>
      </c>
    </row>
    <row r="34" spans="1:8" x14ac:dyDescent="0.25">
      <c r="A34">
        <f t="shared" si="2"/>
        <v>5</v>
      </c>
      <c r="B34" s="68">
        <v>42390</v>
      </c>
      <c r="C34" s="69" t="s">
        <v>71</v>
      </c>
      <c r="D34" s="70" t="s">
        <v>33</v>
      </c>
      <c r="E34" s="70" t="s">
        <v>40</v>
      </c>
      <c r="F34" s="70">
        <v>195</v>
      </c>
      <c r="G34" s="112">
        <v>239</v>
      </c>
      <c r="H34" s="112">
        <v>287</v>
      </c>
    </row>
    <row r="35" spans="1:8" x14ac:dyDescent="0.25">
      <c r="A35">
        <f t="shared" si="2"/>
        <v>6</v>
      </c>
      <c r="B35" s="68">
        <v>42392</v>
      </c>
      <c r="C35" s="69" t="s">
        <v>38</v>
      </c>
      <c r="D35" s="70" t="s">
        <v>33</v>
      </c>
      <c r="E35" s="70" t="s">
        <v>40</v>
      </c>
      <c r="F35" s="70">
        <v>193</v>
      </c>
      <c r="G35" s="112">
        <v>555</v>
      </c>
      <c r="H35" s="112">
        <v>317</v>
      </c>
    </row>
    <row r="36" spans="1:8" x14ac:dyDescent="0.25">
      <c r="A36">
        <f t="shared" si="2"/>
        <v>7</v>
      </c>
      <c r="B36" s="68">
        <v>42393</v>
      </c>
      <c r="C36" s="69" t="s">
        <v>54</v>
      </c>
      <c r="D36" s="70" t="s">
        <v>33</v>
      </c>
      <c r="E36" s="70" t="s">
        <v>40</v>
      </c>
      <c r="F36" s="70">
        <v>203</v>
      </c>
      <c r="G36" s="112">
        <v>619</v>
      </c>
      <c r="H36" s="112">
        <v>557</v>
      </c>
    </row>
    <row r="37" spans="1:8" x14ac:dyDescent="0.25">
      <c r="A37">
        <f t="shared" si="2"/>
        <v>8</v>
      </c>
      <c r="B37" s="68">
        <v>42395</v>
      </c>
      <c r="C37" s="71" t="s">
        <v>35</v>
      </c>
      <c r="D37" s="72" t="s">
        <v>36</v>
      </c>
      <c r="E37" s="72" t="s">
        <v>37</v>
      </c>
      <c r="F37" s="72">
        <v>294</v>
      </c>
      <c r="G37" s="105">
        <v>2098</v>
      </c>
      <c r="H37" s="105">
        <v>978</v>
      </c>
    </row>
    <row r="38" spans="1:8" x14ac:dyDescent="0.25">
      <c r="A38">
        <f t="shared" si="2"/>
        <v>9</v>
      </c>
      <c r="B38" s="68">
        <v>42396</v>
      </c>
      <c r="C38" s="69" t="s">
        <v>70</v>
      </c>
      <c r="D38" s="70" t="s">
        <v>36</v>
      </c>
      <c r="E38" s="70" t="s">
        <v>40</v>
      </c>
      <c r="F38" s="70">
        <v>260</v>
      </c>
      <c r="G38" s="112">
        <v>1895</v>
      </c>
      <c r="H38" s="112">
        <v>922</v>
      </c>
    </row>
    <row r="39" spans="1:8" x14ac:dyDescent="0.25">
      <c r="A39">
        <f t="shared" si="2"/>
        <v>10</v>
      </c>
      <c r="B39" s="68">
        <v>42397</v>
      </c>
      <c r="C39" s="69" t="s">
        <v>32</v>
      </c>
      <c r="D39" s="70" t="s">
        <v>33</v>
      </c>
      <c r="E39" s="70" t="s">
        <v>34</v>
      </c>
      <c r="F39" s="70">
        <v>289</v>
      </c>
      <c r="G39" s="112">
        <v>2546</v>
      </c>
      <c r="H39" s="112">
        <v>1067</v>
      </c>
    </row>
    <row r="40" spans="1:8" x14ac:dyDescent="0.25">
      <c r="A40">
        <f t="shared" si="2"/>
        <v>11</v>
      </c>
      <c r="B40" s="73">
        <v>42399</v>
      </c>
      <c r="C40" s="69" t="s">
        <v>54</v>
      </c>
      <c r="D40" s="70" t="s">
        <v>33</v>
      </c>
      <c r="E40" s="70" t="s">
        <v>40</v>
      </c>
      <c r="F40" s="70">
        <v>203</v>
      </c>
      <c r="G40" s="112">
        <v>802</v>
      </c>
      <c r="H40" s="112">
        <v>568</v>
      </c>
    </row>
    <row r="41" spans="1:8" x14ac:dyDescent="0.25">
      <c r="A41">
        <f t="shared" si="2"/>
        <v>12</v>
      </c>
      <c r="B41" s="73">
        <v>42399</v>
      </c>
      <c r="C41" s="69" t="s">
        <v>72</v>
      </c>
      <c r="D41" s="70" t="s">
        <v>33</v>
      </c>
      <c r="E41" s="70" t="s">
        <v>34</v>
      </c>
      <c r="F41" s="70">
        <v>181</v>
      </c>
      <c r="G41" s="112">
        <v>619</v>
      </c>
      <c r="H41" s="112">
        <v>372</v>
      </c>
    </row>
    <row r="42" spans="1:8" x14ac:dyDescent="0.25">
      <c r="A42">
        <f t="shared" si="2"/>
        <v>13</v>
      </c>
      <c r="B42" s="73">
        <v>42401</v>
      </c>
      <c r="C42" s="75" t="s">
        <v>73</v>
      </c>
      <c r="D42" s="76" t="s">
        <v>33</v>
      </c>
      <c r="E42" s="76" t="s">
        <v>48</v>
      </c>
      <c r="F42" s="76">
        <v>294</v>
      </c>
      <c r="G42" s="299">
        <v>1956</v>
      </c>
      <c r="H42" s="299">
        <v>880</v>
      </c>
    </row>
    <row r="43" spans="1:8" x14ac:dyDescent="0.25">
      <c r="A43">
        <f t="shared" si="2"/>
        <v>14</v>
      </c>
      <c r="B43" s="73">
        <v>42402</v>
      </c>
      <c r="C43" s="71" t="s">
        <v>70</v>
      </c>
      <c r="D43" s="72" t="s">
        <v>36</v>
      </c>
      <c r="E43" s="72" t="s">
        <v>40</v>
      </c>
      <c r="F43" s="72">
        <v>260</v>
      </c>
      <c r="G43" s="105">
        <v>1884</v>
      </c>
      <c r="H43" s="105">
        <v>909</v>
      </c>
    </row>
    <row r="44" spans="1:8" x14ac:dyDescent="0.25">
      <c r="A44">
        <f t="shared" si="2"/>
        <v>15</v>
      </c>
      <c r="B44" s="68">
        <v>42405</v>
      </c>
      <c r="C44" s="69" t="s">
        <v>32</v>
      </c>
      <c r="D44" s="70" t="s">
        <v>33</v>
      </c>
      <c r="E44" s="70" t="s">
        <v>34</v>
      </c>
      <c r="F44" s="70">
        <v>289</v>
      </c>
      <c r="G44" s="112">
        <v>2585</v>
      </c>
      <c r="H44" s="112">
        <v>1060</v>
      </c>
    </row>
    <row r="45" spans="1:8" x14ac:dyDescent="0.25">
      <c r="A45">
        <f t="shared" si="2"/>
        <v>16</v>
      </c>
      <c r="B45" s="68">
        <v>42406</v>
      </c>
      <c r="C45" s="69" t="s">
        <v>74</v>
      </c>
      <c r="D45" s="70" t="s">
        <v>33</v>
      </c>
      <c r="E45" s="70" t="s">
        <v>40</v>
      </c>
      <c r="F45" s="70">
        <v>177</v>
      </c>
      <c r="G45" s="112">
        <v>732</v>
      </c>
      <c r="H45" s="112">
        <v>329</v>
      </c>
    </row>
    <row r="46" spans="1:8" x14ac:dyDescent="0.25">
      <c r="A46">
        <f t="shared" si="2"/>
        <v>17</v>
      </c>
      <c r="B46" s="68">
        <v>42417</v>
      </c>
      <c r="C46" s="69" t="s">
        <v>51</v>
      </c>
      <c r="D46" s="70" t="s">
        <v>46</v>
      </c>
      <c r="E46" s="70" t="s">
        <v>41</v>
      </c>
      <c r="F46" s="70">
        <v>237</v>
      </c>
      <c r="G46" s="112">
        <v>1360</v>
      </c>
      <c r="H46" s="112">
        <v>606</v>
      </c>
    </row>
    <row r="47" spans="1:8" x14ac:dyDescent="0.25">
      <c r="A47">
        <f t="shared" si="2"/>
        <v>18</v>
      </c>
      <c r="B47" s="68">
        <v>42419</v>
      </c>
      <c r="C47" s="69" t="s">
        <v>58</v>
      </c>
      <c r="D47" s="70" t="s">
        <v>33</v>
      </c>
      <c r="E47" s="70" t="s">
        <v>40</v>
      </c>
      <c r="F47" s="70">
        <v>196</v>
      </c>
      <c r="G47" s="112">
        <v>453</v>
      </c>
      <c r="H47" s="112">
        <v>368</v>
      </c>
    </row>
    <row r="48" spans="1:8" x14ac:dyDescent="0.25">
      <c r="A48">
        <f t="shared" si="2"/>
        <v>19</v>
      </c>
      <c r="B48" s="68">
        <v>42420</v>
      </c>
      <c r="C48" s="71" t="s">
        <v>75</v>
      </c>
      <c r="D48" s="72" t="s">
        <v>36</v>
      </c>
      <c r="E48" s="72" t="s">
        <v>40</v>
      </c>
      <c r="F48" s="72">
        <v>279</v>
      </c>
      <c r="G48" s="105">
        <v>2014</v>
      </c>
      <c r="H48" s="105">
        <v>812</v>
      </c>
    </row>
    <row r="49" spans="1:16" x14ac:dyDescent="0.25">
      <c r="A49">
        <f t="shared" si="2"/>
        <v>20</v>
      </c>
      <c r="B49" s="68">
        <v>42424</v>
      </c>
      <c r="C49" s="69" t="s">
        <v>70</v>
      </c>
      <c r="D49" s="70" t="s">
        <v>36</v>
      </c>
      <c r="E49" s="70" t="s">
        <v>40</v>
      </c>
      <c r="F49" s="70">
        <v>260</v>
      </c>
      <c r="G49" s="112">
        <v>1855</v>
      </c>
      <c r="H49" s="112">
        <v>918</v>
      </c>
    </row>
    <row r="50" spans="1:16" x14ac:dyDescent="0.25">
      <c r="A50">
        <f t="shared" si="2"/>
        <v>21</v>
      </c>
      <c r="B50" s="68">
        <v>42425</v>
      </c>
      <c r="C50" s="69" t="s">
        <v>32</v>
      </c>
      <c r="D50" s="70" t="s">
        <v>33</v>
      </c>
      <c r="E50" s="70" t="s">
        <v>34</v>
      </c>
      <c r="F50" s="70">
        <v>289</v>
      </c>
      <c r="G50" s="112">
        <v>2506</v>
      </c>
      <c r="H50" s="112">
        <v>1072</v>
      </c>
    </row>
    <row r="51" spans="1:16" x14ac:dyDescent="0.25">
      <c r="A51">
        <f t="shared" si="2"/>
        <v>22</v>
      </c>
      <c r="B51" s="68">
        <v>42430</v>
      </c>
      <c r="C51" s="69" t="s">
        <v>70</v>
      </c>
      <c r="D51" s="70" t="s">
        <v>36</v>
      </c>
      <c r="E51" s="70" t="s">
        <v>40</v>
      </c>
      <c r="F51" s="70">
        <v>260</v>
      </c>
      <c r="G51" s="112">
        <v>1809</v>
      </c>
      <c r="H51" s="112">
        <v>913</v>
      </c>
    </row>
    <row r="52" spans="1:16" x14ac:dyDescent="0.25">
      <c r="A52">
        <f t="shared" si="2"/>
        <v>23</v>
      </c>
      <c r="B52" s="73">
        <v>42433</v>
      </c>
      <c r="C52" s="71" t="s">
        <v>35</v>
      </c>
      <c r="D52" s="72" t="s">
        <v>36</v>
      </c>
      <c r="E52" s="72" t="s">
        <v>37</v>
      </c>
      <c r="F52" s="72">
        <v>294</v>
      </c>
      <c r="G52" s="105">
        <v>2094</v>
      </c>
      <c r="H52" s="105">
        <v>913</v>
      </c>
    </row>
    <row r="53" spans="1:16" x14ac:dyDescent="0.25">
      <c r="A53">
        <f t="shared" si="2"/>
        <v>24</v>
      </c>
      <c r="B53" s="73">
        <v>42433</v>
      </c>
      <c r="C53" s="69" t="s">
        <v>32</v>
      </c>
      <c r="D53" s="70" t="s">
        <v>33</v>
      </c>
      <c r="E53" s="70" t="s">
        <v>34</v>
      </c>
      <c r="F53" s="70">
        <v>289</v>
      </c>
      <c r="G53" s="112">
        <v>2570</v>
      </c>
      <c r="H53" s="112">
        <v>1067</v>
      </c>
    </row>
    <row r="54" spans="1:16" x14ac:dyDescent="0.25">
      <c r="A54">
        <f t="shared" si="2"/>
        <v>25</v>
      </c>
      <c r="B54" s="68">
        <v>42447</v>
      </c>
      <c r="C54" s="71" t="s">
        <v>75</v>
      </c>
      <c r="D54" s="72" t="s">
        <v>36</v>
      </c>
      <c r="E54" s="72" t="s">
        <v>40</v>
      </c>
      <c r="F54" s="72">
        <v>279</v>
      </c>
      <c r="G54" s="105">
        <v>2119</v>
      </c>
      <c r="H54" s="105">
        <v>799</v>
      </c>
      <c r="M54" s="54"/>
      <c r="N54" s="54"/>
      <c r="O54" s="54"/>
      <c r="P54" s="54"/>
    </row>
    <row r="55" spans="1:16" s="54" customFormat="1" x14ac:dyDescent="0.25">
      <c r="A55">
        <f t="shared" si="2"/>
        <v>26</v>
      </c>
      <c r="B55" s="68">
        <v>42452</v>
      </c>
      <c r="C55" s="69" t="s">
        <v>70</v>
      </c>
      <c r="D55" s="70" t="s">
        <v>36</v>
      </c>
      <c r="E55" s="70" t="s">
        <v>40</v>
      </c>
      <c r="F55" s="70">
        <v>260</v>
      </c>
      <c r="G55" s="112">
        <v>1778</v>
      </c>
      <c r="H55" s="112">
        <v>913</v>
      </c>
      <c r="I55"/>
    </row>
    <row r="56" spans="1:16" s="54" customFormat="1" x14ac:dyDescent="0.25">
      <c r="A56">
        <f t="shared" si="2"/>
        <v>27</v>
      </c>
      <c r="B56" s="68">
        <v>42457</v>
      </c>
      <c r="C56" s="69" t="s">
        <v>49</v>
      </c>
      <c r="D56" s="70" t="s">
        <v>33</v>
      </c>
      <c r="E56" s="70" t="s">
        <v>40</v>
      </c>
      <c r="F56" s="70">
        <v>112</v>
      </c>
      <c r="G56" s="112">
        <v>109</v>
      </c>
      <c r="H56" s="112">
        <v>96</v>
      </c>
      <c r="I56"/>
      <c r="M56" s="67"/>
      <c r="N56" s="67"/>
      <c r="O56" s="67"/>
      <c r="P56" s="67"/>
    </row>
    <row r="57" spans="1:16" s="67" customFormat="1" x14ac:dyDescent="0.25">
      <c r="A57">
        <f t="shared" si="2"/>
        <v>28</v>
      </c>
      <c r="B57" s="68">
        <v>42458</v>
      </c>
      <c r="C57" s="69" t="s">
        <v>70</v>
      </c>
      <c r="D57" s="70" t="s">
        <v>36</v>
      </c>
      <c r="E57" s="70" t="s">
        <v>40</v>
      </c>
      <c r="F57" s="70">
        <v>260</v>
      </c>
      <c r="G57" s="112">
        <v>1787</v>
      </c>
      <c r="H57" s="112">
        <v>905</v>
      </c>
      <c r="I57"/>
      <c r="K57" s="84"/>
      <c r="M57"/>
      <c r="N57"/>
      <c r="O57"/>
      <c r="P57"/>
    </row>
    <row r="58" spans="1:16" x14ac:dyDescent="0.25">
      <c r="A58">
        <f t="shared" si="2"/>
        <v>29</v>
      </c>
      <c r="B58" s="68">
        <v>42464</v>
      </c>
      <c r="C58" s="71" t="s">
        <v>75</v>
      </c>
      <c r="D58" s="72" t="s">
        <v>36</v>
      </c>
      <c r="E58" s="72" t="s">
        <v>40</v>
      </c>
      <c r="F58" s="72">
        <v>279</v>
      </c>
      <c r="G58" s="105">
        <v>2110</v>
      </c>
      <c r="H58" s="105">
        <v>802</v>
      </c>
    </row>
    <row r="59" spans="1:16" x14ac:dyDescent="0.25">
      <c r="A59">
        <f t="shared" si="2"/>
        <v>30</v>
      </c>
      <c r="B59" s="83">
        <v>42671</v>
      </c>
      <c r="C59" s="84" t="s">
        <v>76</v>
      </c>
      <c r="D59" s="59" t="s">
        <v>33</v>
      </c>
      <c r="E59" s="59" t="s">
        <v>60</v>
      </c>
      <c r="F59" s="59">
        <v>136</v>
      </c>
      <c r="G59" s="16">
        <v>418</v>
      </c>
      <c r="H59" s="16">
        <v>108</v>
      </c>
    </row>
    <row r="60" spans="1:16" x14ac:dyDescent="0.25">
      <c r="A60">
        <f t="shared" si="2"/>
        <v>31</v>
      </c>
      <c r="B60" s="68">
        <v>42672</v>
      </c>
      <c r="C60" s="69" t="s">
        <v>61</v>
      </c>
      <c r="D60" s="78" t="s">
        <v>47</v>
      </c>
      <c r="E60" s="78" t="s">
        <v>50</v>
      </c>
      <c r="F60" s="78">
        <v>90</v>
      </c>
      <c r="G60" s="129">
        <v>114</v>
      </c>
      <c r="H60" s="129">
        <v>46</v>
      </c>
    </row>
    <row r="61" spans="1:16" x14ac:dyDescent="0.25">
      <c r="A61">
        <f t="shared" si="2"/>
        <v>32</v>
      </c>
      <c r="B61" s="85">
        <v>42704</v>
      </c>
      <c r="C61" s="69" t="s">
        <v>70</v>
      </c>
      <c r="D61" s="78" t="s">
        <v>36</v>
      </c>
      <c r="E61" s="78" t="s">
        <v>40</v>
      </c>
      <c r="F61" s="78">
        <v>259</v>
      </c>
      <c r="G61" s="129">
        <v>1809</v>
      </c>
      <c r="H61" s="129">
        <v>927</v>
      </c>
    </row>
    <row r="62" spans="1:16" x14ac:dyDescent="0.25">
      <c r="A62">
        <f t="shared" si="2"/>
        <v>33</v>
      </c>
      <c r="B62" s="68">
        <v>42728</v>
      </c>
      <c r="C62" s="69" t="s">
        <v>77</v>
      </c>
      <c r="D62" s="78" t="s">
        <v>36</v>
      </c>
      <c r="E62" s="78" t="s">
        <v>53</v>
      </c>
      <c r="F62" s="78">
        <v>239</v>
      </c>
      <c r="G62" s="129">
        <v>1224</v>
      </c>
      <c r="H62" s="129">
        <v>770</v>
      </c>
      <c r="I62" s="251" t="s">
        <v>15</v>
      </c>
    </row>
    <row r="63" spans="1:16" x14ac:dyDescent="0.25">
      <c r="A63" s="54"/>
      <c r="B63" s="241"/>
      <c r="C63" s="255"/>
      <c r="D63" s="157"/>
      <c r="E63" s="157"/>
      <c r="F63" s="158"/>
      <c r="G63" s="249">
        <f>SUM(G30:G62)</f>
        <v>49360</v>
      </c>
      <c r="H63" s="249">
        <f>SUM(H30:H62)</f>
        <v>23414</v>
      </c>
      <c r="I63" s="245">
        <f>SUM(G63:H63)</f>
        <v>72774</v>
      </c>
    </row>
    <row r="64" spans="1:16" ht="24" thickBot="1" x14ac:dyDescent="0.4">
      <c r="A64" s="54"/>
      <c r="B64" s="410" t="s">
        <v>172</v>
      </c>
      <c r="C64" s="410"/>
      <c r="D64" s="410"/>
      <c r="E64" s="410"/>
      <c r="F64" s="410"/>
      <c r="G64" s="410"/>
      <c r="H64" s="410"/>
    </row>
    <row r="65" spans="1:8" ht="15.75" thickBot="1" x14ac:dyDescent="0.3">
      <c r="B65" s="246" t="s">
        <v>156</v>
      </c>
      <c r="C65" s="247" t="s">
        <v>157</v>
      </c>
      <c r="D65" s="247" t="s">
        <v>158</v>
      </c>
      <c r="E65" s="247" t="s">
        <v>159</v>
      </c>
      <c r="F65" s="247" t="s">
        <v>160</v>
      </c>
      <c r="G65" s="247" t="s">
        <v>23</v>
      </c>
      <c r="H65" s="248" t="s">
        <v>161</v>
      </c>
    </row>
    <row r="66" spans="1:8" x14ac:dyDescent="0.25">
      <c r="A66">
        <f t="shared" si="2"/>
        <v>1</v>
      </c>
      <c r="B66" s="68">
        <v>42738</v>
      </c>
      <c r="C66" s="71" t="s">
        <v>35</v>
      </c>
      <c r="D66" s="86" t="s">
        <v>36</v>
      </c>
      <c r="E66" s="86" t="s">
        <v>37</v>
      </c>
      <c r="F66" s="86">
        <v>294</v>
      </c>
      <c r="G66" s="302">
        <v>2332</v>
      </c>
      <c r="H66" s="302">
        <v>967</v>
      </c>
    </row>
    <row r="67" spans="1:8" x14ac:dyDescent="0.25">
      <c r="A67">
        <f t="shared" si="2"/>
        <v>2</v>
      </c>
      <c r="B67" s="68">
        <v>42741</v>
      </c>
      <c r="C67" s="87" t="s">
        <v>51</v>
      </c>
      <c r="D67" s="88" t="s">
        <v>47</v>
      </c>
      <c r="E67" s="88" t="s">
        <v>41</v>
      </c>
      <c r="F67" s="78">
        <v>238</v>
      </c>
      <c r="G67" s="129">
        <v>1370</v>
      </c>
      <c r="H67" s="129">
        <v>597</v>
      </c>
    </row>
    <row r="68" spans="1:8" x14ac:dyDescent="0.25">
      <c r="A68">
        <f t="shared" si="2"/>
        <v>3</v>
      </c>
      <c r="B68" s="68">
        <v>42745</v>
      </c>
      <c r="C68" s="69" t="s">
        <v>70</v>
      </c>
      <c r="D68" s="88" t="s">
        <v>36</v>
      </c>
      <c r="E68" s="78" t="s">
        <v>40</v>
      </c>
      <c r="F68" s="78">
        <v>259</v>
      </c>
      <c r="G68" s="129">
        <v>1944</v>
      </c>
      <c r="H68" s="129">
        <v>915</v>
      </c>
    </row>
    <row r="69" spans="1:8" x14ac:dyDescent="0.25">
      <c r="A69">
        <f t="shared" si="2"/>
        <v>4</v>
      </c>
      <c r="B69" s="68">
        <v>42748</v>
      </c>
      <c r="C69" s="71" t="s">
        <v>35</v>
      </c>
      <c r="D69" s="72" t="s">
        <v>36</v>
      </c>
      <c r="E69" s="72" t="s">
        <v>37</v>
      </c>
      <c r="F69" s="72">
        <v>294</v>
      </c>
      <c r="G69" s="105">
        <v>2149</v>
      </c>
      <c r="H69" s="105">
        <v>957</v>
      </c>
    </row>
    <row r="70" spans="1:8" x14ac:dyDescent="0.25">
      <c r="A70">
        <f t="shared" si="2"/>
        <v>5</v>
      </c>
      <c r="B70" s="68">
        <v>42749</v>
      </c>
      <c r="C70" s="69" t="s">
        <v>51</v>
      </c>
      <c r="D70" s="70" t="s">
        <v>47</v>
      </c>
      <c r="E70" s="70" t="s">
        <v>41</v>
      </c>
      <c r="F70" s="70">
        <v>238</v>
      </c>
      <c r="G70" s="112">
        <v>1335</v>
      </c>
      <c r="H70" s="112">
        <v>601</v>
      </c>
    </row>
    <row r="71" spans="1:8" x14ac:dyDescent="0.25">
      <c r="A71">
        <f t="shared" si="2"/>
        <v>6</v>
      </c>
      <c r="B71" s="68">
        <v>42763</v>
      </c>
      <c r="C71" s="69" t="s">
        <v>78</v>
      </c>
      <c r="D71" s="70" t="s">
        <v>33</v>
      </c>
      <c r="E71" s="70" t="s">
        <v>34</v>
      </c>
      <c r="F71" s="70">
        <v>289</v>
      </c>
      <c r="G71" s="112">
        <v>3090</v>
      </c>
      <c r="H71" s="112">
        <v>1162</v>
      </c>
    </row>
    <row r="72" spans="1:8" x14ac:dyDescent="0.25">
      <c r="A72">
        <f t="shared" si="2"/>
        <v>7</v>
      </c>
      <c r="B72" s="68">
        <v>42766</v>
      </c>
      <c r="C72" s="71" t="s">
        <v>35</v>
      </c>
      <c r="D72" s="72" t="s">
        <v>36</v>
      </c>
      <c r="E72" s="72" t="s">
        <v>37</v>
      </c>
      <c r="F72" s="72">
        <v>294</v>
      </c>
      <c r="G72" s="105">
        <v>2109</v>
      </c>
      <c r="H72" s="105">
        <v>969</v>
      </c>
    </row>
    <row r="73" spans="1:8" x14ac:dyDescent="0.25">
      <c r="A73">
        <f t="shared" si="2"/>
        <v>8</v>
      </c>
      <c r="B73" s="73">
        <v>42767</v>
      </c>
      <c r="C73" s="89" t="s">
        <v>79</v>
      </c>
      <c r="D73" s="90" t="s">
        <v>80</v>
      </c>
      <c r="E73" s="90" t="s">
        <v>48</v>
      </c>
      <c r="F73" s="90">
        <v>294</v>
      </c>
      <c r="G73" s="103">
        <v>2031</v>
      </c>
      <c r="H73" s="103">
        <v>901</v>
      </c>
    </row>
    <row r="74" spans="1:8" x14ac:dyDescent="0.25">
      <c r="A74">
        <f t="shared" si="2"/>
        <v>9</v>
      </c>
      <c r="B74" s="73">
        <v>42767</v>
      </c>
      <c r="C74" s="91" t="s">
        <v>70</v>
      </c>
      <c r="D74" s="92" t="s">
        <v>36</v>
      </c>
      <c r="E74" s="86" t="s">
        <v>40</v>
      </c>
      <c r="F74" s="86">
        <v>259</v>
      </c>
      <c r="G74" s="105">
        <v>1890</v>
      </c>
      <c r="H74" s="105">
        <v>925</v>
      </c>
    </row>
    <row r="75" spans="1:8" x14ac:dyDescent="0.25">
      <c r="A75">
        <f t="shared" ref="A75:A142" si="4">+A74+1</f>
        <v>10</v>
      </c>
      <c r="B75" s="85">
        <v>42771</v>
      </c>
      <c r="C75" s="69" t="s">
        <v>78</v>
      </c>
      <c r="D75" s="78" t="s">
        <v>33</v>
      </c>
      <c r="E75" s="78" t="s">
        <v>34</v>
      </c>
      <c r="F75" s="78">
        <v>289</v>
      </c>
      <c r="G75" s="112">
        <v>3064</v>
      </c>
      <c r="H75" s="112">
        <v>1158</v>
      </c>
    </row>
    <row r="76" spans="1:8" x14ac:dyDescent="0.25">
      <c r="A76">
        <f t="shared" si="4"/>
        <v>11</v>
      </c>
      <c r="B76" s="85">
        <v>42772</v>
      </c>
      <c r="C76" s="93" t="s">
        <v>81</v>
      </c>
      <c r="D76" s="88" t="s">
        <v>47</v>
      </c>
      <c r="E76" s="88" t="s">
        <v>41</v>
      </c>
      <c r="F76" s="78">
        <v>204</v>
      </c>
      <c r="G76" s="112">
        <v>629</v>
      </c>
      <c r="H76" s="112">
        <v>454</v>
      </c>
    </row>
    <row r="77" spans="1:8" x14ac:dyDescent="0.25">
      <c r="A77">
        <f t="shared" si="4"/>
        <v>12</v>
      </c>
      <c r="B77" s="85">
        <v>42774</v>
      </c>
      <c r="C77" s="93" t="s">
        <v>82</v>
      </c>
      <c r="D77" s="88" t="s">
        <v>80</v>
      </c>
      <c r="E77" s="88" t="s">
        <v>40</v>
      </c>
      <c r="F77" s="78">
        <v>178</v>
      </c>
      <c r="G77" s="129">
        <v>619</v>
      </c>
      <c r="H77" s="129">
        <v>400</v>
      </c>
    </row>
    <row r="78" spans="1:8" x14ac:dyDescent="0.25">
      <c r="A78">
        <f t="shared" si="4"/>
        <v>13</v>
      </c>
      <c r="B78" s="85">
        <v>42781</v>
      </c>
      <c r="C78" s="69" t="s">
        <v>83</v>
      </c>
      <c r="D78" s="78" t="s">
        <v>33</v>
      </c>
      <c r="E78" s="78" t="s">
        <v>34</v>
      </c>
      <c r="F78" s="78">
        <v>261</v>
      </c>
      <c r="G78" s="129">
        <v>1902</v>
      </c>
      <c r="H78" s="129">
        <v>845</v>
      </c>
    </row>
    <row r="79" spans="1:8" x14ac:dyDescent="0.25">
      <c r="A79">
        <f t="shared" si="4"/>
        <v>14</v>
      </c>
      <c r="B79" s="68">
        <v>42782</v>
      </c>
      <c r="C79" s="71" t="s">
        <v>35</v>
      </c>
      <c r="D79" s="72" t="s">
        <v>36</v>
      </c>
      <c r="E79" s="72" t="s">
        <v>37</v>
      </c>
      <c r="F79" s="72">
        <v>294</v>
      </c>
      <c r="G79" s="105">
        <v>2085</v>
      </c>
      <c r="H79" s="105">
        <v>959</v>
      </c>
    </row>
    <row r="80" spans="1:8" x14ac:dyDescent="0.25">
      <c r="A80">
        <f t="shared" si="4"/>
        <v>15</v>
      </c>
      <c r="B80" s="68">
        <v>42783</v>
      </c>
      <c r="C80" s="69" t="s">
        <v>51</v>
      </c>
      <c r="D80" s="70" t="s">
        <v>47</v>
      </c>
      <c r="E80" s="70" t="s">
        <v>41</v>
      </c>
      <c r="F80" s="70">
        <v>238</v>
      </c>
      <c r="G80" s="112">
        <v>1380</v>
      </c>
      <c r="H80" s="112">
        <v>586</v>
      </c>
    </row>
    <row r="81" spans="1:8" x14ac:dyDescent="0.25">
      <c r="A81">
        <f t="shared" si="4"/>
        <v>16</v>
      </c>
      <c r="B81" s="68">
        <v>42786</v>
      </c>
      <c r="C81" s="69" t="s">
        <v>44</v>
      </c>
      <c r="D81" s="70" t="s">
        <v>36</v>
      </c>
      <c r="E81" s="70" t="s">
        <v>40</v>
      </c>
      <c r="F81" s="70">
        <v>217</v>
      </c>
      <c r="G81" s="112">
        <v>673</v>
      </c>
      <c r="H81" s="112">
        <v>455</v>
      </c>
    </row>
    <row r="82" spans="1:8" x14ac:dyDescent="0.25">
      <c r="A82">
        <f t="shared" si="4"/>
        <v>17</v>
      </c>
      <c r="B82" s="68">
        <v>42789</v>
      </c>
      <c r="C82" s="89" t="s">
        <v>84</v>
      </c>
      <c r="D82" s="90" t="s">
        <v>33</v>
      </c>
      <c r="E82" s="90" t="s">
        <v>40</v>
      </c>
      <c r="F82" s="90">
        <v>193</v>
      </c>
      <c r="G82" s="103">
        <v>450</v>
      </c>
      <c r="H82" s="103">
        <v>316</v>
      </c>
    </row>
    <row r="83" spans="1:8" x14ac:dyDescent="0.25">
      <c r="A83">
        <f t="shared" si="4"/>
        <v>18</v>
      </c>
      <c r="B83" s="68">
        <v>42791</v>
      </c>
      <c r="C83" s="69" t="s">
        <v>78</v>
      </c>
      <c r="D83" s="70" t="s">
        <v>33</v>
      </c>
      <c r="E83" s="70" t="s">
        <v>34</v>
      </c>
      <c r="F83" s="70">
        <v>289</v>
      </c>
      <c r="G83" s="112">
        <v>2942</v>
      </c>
      <c r="H83" s="112">
        <v>1168</v>
      </c>
    </row>
    <row r="84" spans="1:8" x14ac:dyDescent="0.25">
      <c r="A84">
        <f t="shared" si="4"/>
        <v>19</v>
      </c>
      <c r="B84" s="68">
        <v>42792</v>
      </c>
      <c r="C84" s="69" t="s">
        <v>70</v>
      </c>
      <c r="D84" s="70" t="s">
        <v>36</v>
      </c>
      <c r="E84" s="70" t="s">
        <v>40</v>
      </c>
      <c r="F84" s="70">
        <v>259</v>
      </c>
      <c r="G84" s="112">
        <v>1792</v>
      </c>
      <c r="H84" s="112">
        <v>930</v>
      </c>
    </row>
    <row r="85" spans="1:8" x14ac:dyDescent="0.25">
      <c r="A85">
        <f t="shared" si="4"/>
        <v>20</v>
      </c>
      <c r="B85" s="68">
        <v>42794</v>
      </c>
      <c r="C85" s="69" t="s">
        <v>85</v>
      </c>
      <c r="D85" s="70" t="s">
        <v>36</v>
      </c>
      <c r="E85" s="70" t="s">
        <v>40</v>
      </c>
      <c r="F85" s="70">
        <v>250</v>
      </c>
      <c r="G85" s="112">
        <v>740</v>
      </c>
      <c r="H85" s="112">
        <v>636</v>
      </c>
    </row>
    <row r="86" spans="1:8" x14ac:dyDescent="0.25">
      <c r="A86">
        <f t="shared" si="4"/>
        <v>21</v>
      </c>
      <c r="B86" s="68">
        <v>42804</v>
      </c>
      <c r="C86" s="71" t="s">
        <v>35</v>
      </c>
      <c r="D86" s="72" t="s">
        <v>36</v>
      </c>
      <c r="E86" s="72" t="s">
        <v>37</v>
      </c>
      <c r="F86" s="72">
        <v>294</v>
      </c>
      <c r="G86" s="105">
        <v>2097</v>
      </c>
      <c r="H86" s="105">
        <v>950</v>
      </c>
    </row>
    <row r="87" spans="1:8" x14ac:dyDescent="0.25">
      <c r="A87">
        <f t="shared" si="4"/>
        <v>22</v>
      </c>
      <c r="B87" s="68">
        <v>42814</v>
      </c>
      <c r="C87" s="69" t="s">
        <v>70</v>
      </c>
      <c r="D87" s="70" t="s">
        <v>36</v>
      </c>
      <c r="E87" s="70" t="s">
        <v>40</v>
      </c>
      <c r="F87" s="70">
        <v>259</v>
      </c>
      <c r="G87" s="112">
        <v>1821</v>
      </c>
      <c r="H87" s="112">
        <v>937</v>
      </c>
    </row>
    <row r="88" spans="1:8" x14ac:dyDescent="0.25">
      <c r="A88">
        <f t="shared" si="4"/>
        <v>23</v>
      </c>
      <c r="B88" s="94">
        <v>42839</v>
      </c>
      <c r="C88" s="69" t="s">
        <v>70</v>
      </c>
      <c r="D88" s="70" t="s">
        <v>36</v>
      </c>
      <c r="E88" s="70" t="s">
        <v>40</v>
      </c>
      <c r="F88" s="70">
        <v>259</v>
      </c>
      <c r="G88" s="112">
        <v>1837</v>
      </c>
      <c r="H88" s="112">
        <v>921</v>
      </c>
    </row>
    <row r="89" spans="1:8" x14ac:dyDescent="0.25">
      <c r="A89">
        <f t="shared" si="4"/>
        <v>24</v>
      </c>
      <c r="B89" s="99">
        <v>43028</v>
      </c>
      <c r="C89" s="95" t="s">
        <v>86</v>
      </c>
      <c r="D89" s="90" t="s">
        <v>80</v>
      </c>
      <c r="E89" s="90" t="s">
        <v>40</v>
      </c>
      <c r="F89" s="90">
        <v>91</v>
      </c>
      <c r="G89" s="103">
        <v>71</v>
      </c>
      <c r="H89" s="103">
        <v>69</v>
      </c>
    </row>
    <row r="90" spans="1:8" x14ac:dyDescent="0.25">
      <c r="A90">
        <f t="shared" si="4"/>
        <v>25</v>
      </c>
      <c r="B90" s="99">
        <v>43033</v>
      </c>
      <c r="C90" s="95" t="s">
        <v>87</v>
      </c>
      <c r="D90" s="90" t="s">
        <v>33</v>
      </c>
      <c r="E90" s="90" t="s">
        <v>60</v>
      </c>
      <c r="F90" s="90">
        <v>136</v>
      </c>
      <c r="G90" s="103">
        <v>452</v>
      </c>
      <c r="H90" s="103">
        <v>113</v>
      </c>
    </row>
    <row r="91" spans="1:8" x14ac:dyDescent="0.25">
      <c r="A91">
        <f t="shared" si="4"/>
        <v>26</v>
      </c>
      <c r="B91" s="99">
        <v>43037</v>
      </c>
      <c r="C91" s="95" t="s">
        <v>88</v>
      </c>
      <c r="D91" s="90" t="s">
        <v>80</v>
      </c>
      <c r="E91" s="90" t="s">
        <v>40</v>
      </c>
      <c r="F91" s="90">
        <v>91</v>
      </c>
      <c r="G91" s="103">
        <v>91</v>
      </c>
      <c r="H91" s="103">
        <v>81</v>
      </c>
    </row>
    <row r="92" spans="1:8" x14ac:dyDescent="0.25">
      <c r="A92">
        <f t="shared" si="4"/>
        <v>27</v>
      </c>
      <c r="B92" s="99">
        <v>43047</v>
      </c>
      <c r="C92" s="95" t="s">
        <v>89</v>
      </c>
      <c r="D92" s="90" t="s">
        <v>33</v>
      </c>
      <c r="E92" s="90" t="s">
        <v>41</v>
      </c>
      <c r="F92" s="90">
        <v>89</v>
      </c>
      <c r="G92" s="103">
        <v>112</v>
      </c>
      <c r="H92" s="103">
        <v>50</v>
      </c>
    </row>
    <row r="93" spans="1:8" x14ac:dyDescent="0.25">
      <c r="A93">
        <f t="shared" si="4"/>
        <v>28</v>
      </c>
      <c r="B93" s="96">
        <v>43050</v>
      </c>
      <c r="C93" s="69" t="s">
        <v>90</v>
      </c>
      <c r="D93" s="59" t="s">
        <v>80</v>
      </c>
      <c r="E93" s="78" t="s">
        <v>48</v>
      </c>
      <c r="F93" s="78">
        <v>193</v>
      </c>
      <c r="G93" s="112">
        <v>1033</v>
      </c>
      <c r="H93" s="112">
        <v>388</v>
      </c>
    </row>
    <row r="94" spans="1:8" x14ac:dyDescent="0.25">
      <c r="A94">
        <f t="shared" si="4"/>
        <v>29</v>
      </c>
      <c r="B94" s="96">
        <v>43050</v>
      </c>
      <c r="C94" s="95" t="s">
        <v>91</v>
      </c>
      <c r="D94" s="90" t="s">
        <v>80</v>
      </c>
      <c r="E94" s="90" t="s">
        <v>40</v>
      </c>
      <c r="F94" s="90">
        <v>91</v>
      </c>
      <c r="G94" s="103">
        <v>93</v>
      </c>
      <c r="H94" s="103">
        <v>83</v>
      </c>
    </row>
    <row r="95" spans="1:8" x14ac:dyDescent="0.25">
      <c r="A95">
        <f t="shared" si="4"/>
        <v>30</v>
      </c>
      <c r="B95" s="99">
        <v>43057</v>
      </c>
      <c r="C95" s="95" t="s">
        <v>92</v>
      </c>
      <c r="D95" s="90" t="s">
        <v>80</v>
      </c>
      <c r="E95" s="90" t="s">
        <v>40</v>
      </c>
      <c r="F95" s="90">
        <v>155</v>
      </c>
      <c r="G95" s="103">
        <v>224</v>
      </c>
      <c r="H95" s="103">
        <v>220</v>
      </c>
    </row>
    <row r="96" spans="1:8" x14ac:dyDescent="0.25">
      <c r="A96">
        <f t="shared" si="4"/>
        <v>31</v>
      </c>
      <c r="B96" s="99">
        <v>43087</v>
      </c>
      <c r="C96" s="97" t="s">
        <v>35</v>
      </c>
      <c r="D96" s="98" t="s">
        <v>36</v>
      </c>
      <c r="E96" s="98" t="s">
        <v>37</v>
      </c>
      <c r="F96" s="98">
        <v>294</v>
      </c>
      <c r="G96" s="303">
        <v>2154</v>
      </c>
      <c r="H96" s="303">
        <v>950</v>
      </c>
    </row>
    <row r="97" spans="1:9" x14ac:dyDescent="0.25">
      <c r="A97">
        <f t="shared" si="4"/>
        <v>32</v>
      </c>
      <c r="B97" s="99">
        <v>43098</v>
      </c>
      <c r="C97" s="97" t="s">
        <v>35</v>
      </c>
      <c r="D97" s="98" t="s">
        <v>36</v>
      </c>
      <c r="E97" s="98" t="s">
        <v>37</v>
      </c>
      <c r="F97" s="98">
        <v>294</v>
      </c>
      <c r="G97" s="303">
        <v>2490</v>
      </c>
      <c r="H97" s="303">
        <v>953</v>
      </c>
    </row>
    <row r="98" spans="1:9" x14ac:dyDescent="0.25">
      <c r="A98">
        <f t="shared" si="4"/>
        <v>33</v>
      </c>
      <c r="B98" s="99">
        <v>43099</v>
      </c>
      <c r="C98" s="84" t="s">
        <v>93</v>
      </c>
      <c r="D98" s="59" t="s">
        <v>33</v>
      </c>
      <c r="E98" s="59" t="s">
        <v>34</v>
      </c>
      <c r="F98" s="59">
        <v>289</v>
      </c>
      <c r="G98" s="16">
        <v>3180</v>
      </c>
      <c r="H98" s="16">
        <v>1163</v>
      </c>
      <c r="I98" s="251" t="s">
        <v>15</v>
      </c>
    </row>
    <row r="99" spans="1:9" x14ac:dyDescent="0.25">
      <c r="A99" s="52"/>
      <c r="B99" s="101"/>
      <c r="C99" s="54"/>
      <c r="D99" s="156"/>
      <c r="E99" s="156"/>
      <c r="F99" s="257"/>
      <c r="G99" s="250">
        <f>SUM(G66:G98)</f>
        <v>50181</v>
      </c>
      <c r="H99" s="250">
        <f>SUM(H66:H98)</f>
        <v>22779</v>
      </c>
      <c r="I99" s="245">
        <f>SUM(G99:H99)</f>
        <v>72960</v>
      </c>
    </row>
    <row r="100" spans="1:9" ht="24" thickBot="1" x14ac:dyDescent="0.4">
      <c r="A100" s="52"/>
      <c r="B100" s="410" t="s">
        <v>173</v>
      </c>
      <c r="C100" s="410"/>
      <c r="D100" s="410"/>
      <c r="E100" s="410"/>
      <c r="F100" s="410"/>
      <c r="G100" s="410"/>
      <c r="H100" s="410"/>
      <c r="I100" s="52"/>
    </row>
    <row r="101" spans="1:9" ht="15.75" thickBot="1" x14ac:dyDescent="0.3">
      <c r="B101" s="246" t="s">
        <v>156</v>
      </c>
      <c r="C101" s="247" t="s">
        <v>157</v>
      </c>
      <c r="D101" s="247" t="s">
        <v>158</v>
      </c>
      <c r="E101" s="247" t="s">
        <v>159</v>
      </c>
      <c r="F101" s="247" t="s">
        <v>160</v>
      </c>
      <c r="G101" s="247" t="s">
        <v>23</v>
      </c>
      <c r="H101" s="248" t="s">
        <v>161</v>
      </c>
    </row>
    <row r="102" spans="1:9" x14ac:dyDescent="0.25">
      <c r="A102">
        <f t="shared" si="4"/>
        <v>1</v>
      </c>
      <c r="B102" s="96">
        <v>43102</v>
      </c>
      <c r="C102" s="84" t="s">
        <v>66</v>
      </c>
      <c r="D102" s="59" t="s">
        <v>33</v>
      </c>
      <c r="E102" s="59" t="s">
        <v>37</v>
      </c>
      <c r="F102" s="59">
        <v>225</v>
      </c>
      <c r="G102" s="112">
        <v>498</v>
      </c>
      <c r="H102" s="112">
        <v>382</v>
      </c>
    </row>
    <row r="103" spans="1:9" x14ac:dyDescent="0.25">
      <c r="A103">
        <f t="shared" si="4"/>
        <v>2</v>
      </c>
      <c r="B103" s="96">
        <v>43102</v>
      </c>
      <c r="C103" s="84" t="s">
        <v>51</v>
      </c>
      <c r="D103" s="59" t="s">
        <v>33</v>
      </c>
      <c r="E103" s="59" t="s">
        <v>41</v>
      </c>
      <c r="F103" s="59">
        <v>238</v>
      </c>
      <c r="G103" s="129">
        <v>1398</v>
      </c>
      <c r="H103" s="129">
        <v>599</v>
      </c>
    </row>
    <row r="104" spans="1:9" x14ac:dyDescent="0.25">
      <c r="A104">
        <f t="shared" si="4"/>
        <v>3</v>
      </c>
      <c r="B104" s="99">
        <v>43103</v>
      </c>
      <c r="C104" s="84" t="s">
        <v>70</v>
      </c>
      <c r="D104" s="59" t="s">
        <v>36</v>
      </c>
      <c r="E104" s="59" t="s">
        <v>40</v>
      </c>
      <c r="F104" s="59">
        <v>259</v>
      </c>
      <c r="G104" s="16">
        <v>2135</v>
      </c>
      <c r="H104" s="16">
        <v>893</v>
      </c>
    </row>
    <row r="105" spans="1:9" x14ac:dyDescent="0.25">
      <c r="A105">
        <f t="shared" si="4"/>
        <v>4</v>
      </c>
      <c r="B105" s="99">
        <v>43107</v>
      </c>
      <c r="C105" s="69" t="s">
        <v>93</v>
      </c>
      <c r="D105" s="78" t="s">
        <v>33</v>
      </c>
      <c r="E105" s="78" t="s">
        <v>34</v>
      </c>
      <c r="F105" s="78">
        <v>289</v>
      </c>
      <c r="G105" s="112">
        <v>3181</v>
      </c>
      <c r="H105" s="112">
        <v>1161</v>
      </c>
    </row>
    <row r="106" spans="1:9" x14ac:dyDescent="0.25">
      <c r="A106">
        <f t="shared" si="4"/>
        <v>5</v>
      </c>
      <c r="B106" s="99">
        <v>43109</v>
      </c>
      <c r="C106" s="69" t="s">
        <v>70</v>
      </c>
      <c r="D106" s="78" t="s">
        <v>36</v>
      </c>
      <c r="E106" s="78" t="s">
        <v>40</v>
      </c>
      <c r="F106" s="78">
        <v>259</v>
      </c>
      <c r="G106" s="129">
        <v>1986</v>
      </c>
      <c r="H106" s="129">
        <v>885</v>
      </c>
    </row>
    <row r="107" spans="1:9" x14ac:dyDescent="0.25">
      <c r="A107">
        <f t="shared" si="4"/>
        <v>6</v>
      </c>
      <c r="B107" s="99">
        <v>43110</v>
      </c>
      <c r="C107" s="69" t="s">
        <v>51</v>
      </c>
      <c r="D107" s="59" t="s">
        <v>33</v>
      </c>
      <c r="E107" s="78" t="s">
        <v>41</v>
      </c>
      <c r="F107" s="78">
        <v>238</v>
      </c>
      <c r="G107" s="129">
        <v>1361</v>
      </c>
      <c r="H107" s="129">
        <v>592</v>
      </c>
    </row>
    <row r="108" spans="1:9" x14ac:dyDescent="0.25">
      <c r="A108">
        <f t="shared" si="4"/>
        <v>7</v>
      </c>
      <c r="B108" s="99">
        <v>43116</v>
      </c>
      <c r="C108" s="71" t="s">
        <v>35</v>
      </c>
      <c r="D108" s="86" t="s">
        <v>36</v>
      </c>
      <c r="E108" s="86" t="s">
        <v>37</v>
      </c>
      <c r="F108" s="86">
        <v>294</v>
      </c>
      <c r="G108" s="302">
        <v>2154</v>
      </c>
      <c r="H108" s="302">
        <v>957</v>
      </c>
    </row>
    <row r="109" spans="1:9" x14ac:dyDescent="0.25">
      <c r="A109">
        <f t="shared" si="4"/>
        <v>8</v>
      </c>
      <c r="B109" s="99">
        <v>43127</v>
      </c>
      <c r="C109" s="69" t="s">
        <v>93</v>
      </c>
      <c r="D109" s="78" t="s">
        <v>33</v>
      </c>
      <c r="E109" s="78" t="s">
        <v>34</v>
      </c>
      <c r="F109" s="78">
        <v>289</v>
      </c>
      <c r="G109" s="112">
        <v>3060</v>
      </c>
      <c r="H109" s="112">
        <v>1156</v>
      </c>
    </row>
    <row r="110" spans="1:9" x14ac:dyDescent="0.25">
      <c r="A110">
        <f t="shared" si="4"/>
        <v>9</v>
      </c>
      <c r="B110" s="99">
        <v>43131</v>
      </c>
      <c r="C110" s="69" t="s">
        <v>70</v>
      </c>
      <c r="D110" s="78" t="s">
        <v>36</v>
      </c>
      <c r="E110" s="78" t="s">
        <v>40</v>
      </c>
      <c r="F110" s="78">
        <v>259</v>
      </c>
      <c r="G110" s="129">
        <v>1695</v>
      </c>
      <c r="H110" s="129">
        <v>886</v>
      </c>
    </row>
    <row r="111" spans="1:9" x14ac:dyDescent="0.25">
      <c r="A111">
        <f t="shared" si="4"/>
        <v>10</v>
      </c>
      <c r="B111" s="99">
        <v>43134</v>
      </c>
      <c r="C111" s="69" t="s">
        <v>94</v>
      </c>
      <c r="D111" s="59" t="s">
        <v>80</v>
      </c>
      <c r="E111" s="59" t="s">
        <v>40</v>
      </c>
      <c r="F111" s="304">
        <v>213</v>
      </c>
      <c r="G111" s="16">
        <v>527</v>
      </c>
      <c r="H111" s="16">
        <v>403</v>
      </c>
    </row>
    <row r="112" spans="1:9" x14ac:dyDescent="0.25">
      <c r="A112">
        <f t="shared" si="4"/>
        <v>11</v>
      </c>
      <c r="B112" s="99">
        <v>43135</v>
      </c>
      <c r="C112" s="69" t="s">
        <v>93</v>
      </c>
      <c r="D112" s="78" t="s">
        <v>33</v>
      </c>
      <c r="E112" s="78" t="s">
        <v>34</v>
      </c>
      <c r="F112" s="78">
        <v>289</v>
      </c>
      <c r="G112" s="112">
        <v>3065</v>
      </c>
      <c r="H112" s="112">
        <v>1173</v>
      </c>
    </row>
    <row r="113" spans="1:8" x14ac:dyDescent="0.25">
      <c r="A113">
        <f t="shared" si="4"/>
        <v>12</v>
      </c>
      <c r="B113" s="99">
        <v>43136</v>
      </c>
      <c r="C113" s="69" t="s">
        <v>56</v>
      </c>
      <c r="D113" s="59" t="s">
        <v>80</v>
      </c>
      <c r="E113" s="70" t="s">
        <v>40</v>
      </c>
      <c r="F113" s="70">
        <v>186</v>
      </c>
      <c r="G113" s="112">
        <v>709</v>
      </c>
      <c r="H113" s="112">
        <v>344</v>
      </c>
    </row>
    <row r="114" spans="1:8" x14ac:dyDescent="0.25">
      <c r="A114">
        <f t="shared" si="4"/>
        <v>13</v>
      </c>
      <c r="B114" s="99">
        <v>43137</v>
      </c>
      <c r="C114" s="69" t="s">
        <v>70</v>
      </c>
      <c r="D114" s="78" t="s">
        <v>36</v>
      </c>
      <c r="E114" s="70" t="s">
        <v>40</v>
      </c>
      <c r="F114" s="70">
        <v>259</v>
      </c>
      <c r="G114" s="112">
        <v>1860</v>
      </c>
      <c r="H114" s="129">
        <v>891</v>
      </c>
    </row>
    <row r="115" spans="1:8" x14ac:dyDescent="0.25">
      <c r="A115">
        <f t="shared" si="4"/>
        <v>14</v>
      </c>
      <c r="B115" s="99">
        <v>43139</v>
      </c>
      <c r="C115" s="69" t="s">
        <v>44</v>
      </c>
      <c r="D115" s="78" t="s">
        <v>36</v>
      </c>
      <c r="E115" s="70" t="s">
        <v>40</v>
      </c>
      <c r="F115" s="70">
        <v>216</v>
      </c>
      <c r="G115" s="59">
        <v>665</v>
      </c>
      <c r="H115" s="59">
        <v>448</v>
      </c>
    </row>
    <row r="116" spans="1:8" x14ac:dyDescent="0.25">
      <c r="A116">
        <f t="shared" si="4"/>
        <v>15</v>
      </c>
      <c r="B116" s="99">
        <v>43141</v>
      </c>
      <c r="C116" s="69" t="s">
        <v>55</v>
      </c>
      <c r="D116" s="59" t="s">
        <v>33</v>
      </c>
      <c r="E116" s="70" t="s">
        <v>34</v>
      </c>
      <c r="F116" s="70">
        <v>294</v>
      </c>
      <c r="G116" s="112">
        <v>1877</v>
      </c>
      <c r="H116" s="112">
        <v>969</v>
      </c>
    </row>
    <row r="117" spans="1:8" x14ac:dyDescent="0.25">
      <c r="A117">
        <f t="shared" si="4"/>
        <v>16</v>
      </c>
      <c r="B117" s="99">
        <v>43146</v>
      </c>
      <c r="C117" s="69" t="s">
        <v>51</v>
      </c>
      <c r="D117" s="59" t="s">
        <v>33</v>
      </c>
      <c r="E117" s="70" t="s">
        <v>41</v>
      </c>
      <c r="F117" s="70">
        <v>238</v>
      </c>
      <c r="G117" s="129">
        <v>1373</v>
      </c>
      <c r="H117" s="129">
        <v>598</v>
      </c>
    </row>
    <row r="118" spans="1:8" x14ac:dyDescent="0.25">
      <c r="A118">
        <f t="shared" si="4"/>
        <v>17</v>
      </c>
      <c r="B118" s="99">
        <v>43150</v>
      </c>
      <c r="C118" s="69" t="s">
        <v>95</v>
      </c>
      <c r="D118" s="100" t="s">
        <v>33</v>
      </c>
      <c r="E118" s="70" t="s">
        <v>34</v>
      </c>
      <c r="F118" s="70">
        <v>294</v>
      </c>
      <c r="G118" s="129">
        <v>2132</v>
      </c>
      <c r="H118" s="129">
        <v>901</v>
      </c>
    </row>
    <row r="119" spans="1:8" x14ac:dyDescent="0.25">
      <c r="A119">
        <f t="shared" si="4"/>
        <v>18</v>
      </c>
      <c r="B119" s="99">
        <v>43155</v>
      </c>
      <c r="C119" s="69" t="s">
        <v>93</v>
      </c>
      <c r="D119" s="78" t="s">
        <v>33</v>
      </c>
      <c r="E119" s="78" t="s">
        <v>34</v>
      </c>
      <c r="F119" s="78">
        <v>289</v>
      </c>
      <c r="G119" s="112">
        <v>3092</v>
      </c>
      <c r="H119" s="112">
        <v>1168</v>
      </c>
    </row>
    <row r="120" spans="1:8" x14ac:dyDescent="0.25">
      <c r="A120">
        <f t="shared" si="4"/>
        <v>19</v>
      </c>
      <c r="B120" s="99">
        <v>43163</v>
      </c>
      <c r="C120" s="69" t="s">
        <v>93</v>
      </c>
      <c r="D120" s="78" t="s">
        <v>33</v>
      </c>
      <c r="E120" s="78" t="s">
        <v>34</v>
      </c>
      <c r="F120" s="78">
        <v>289</v>
      </c>
      <c r="G120" s="112">
        <v>3050</v>
      </c>
      <c r="H120" s="112">
        <v>1163</v>
      </c>
    </row>
    <row r="121" spans="1:8" x14ac:dyDescent="0.25">
      <c r="A121">
        <f t="shared" si="4"/>
        <v>20</v>
      </c>
      <c r="B121" s="99">
        <v>43168</v>
      </c>
      <c r="C121" s="71" t="s">
        <v>35</v>
      </c>
      <c r="D121" s="86" t="s">
        <v>36</v>
      </c>
      <c r="E121" s="86" t="s">
        <v>37</v>
      </c>
      <c r="F121" s="86">
        <v>294</v>
      </c>
      <c r="G121" s="302">
        <v>2126</v>
      </c>
      <c r="H121" s="302">
        <v>947</v>
      </c>
    </row>
    <row r="122" spans="1:8" x14ac:dyDescent="0.25">
      <c r="A122">
        <f t="shared" si="4"/>
        <v>21</v>
      </c>
      <c r="B122" s="99">
        <v>43181</v>
      </c>
      <c r="C122" s="69" t="s">
        <v>96</v>
      </c>
      <c r="D122" s="59" t="s">
        <v>80</v>
      </c>
      <c r="E122" s="59" t="s">
        <v>40</v>
      </c>
      <c r="F122" s="78">
        <v>91</v>
      </c>
      <c r="G122" s="129">
        <v>134</v>
      </c>
      <c r="H122" s="129">
        <v>70</v>
      </c>
    </row>
    <row r="123" spans="1:8" x14ac:dyDescent="0.25">
      <c r="A123">
        <f t="shared" si="4"/>
        <v>22</v>
      </c>
      <c r="B123" s="102">
        <v>43393</v>
      </c>
      <c r="C123" s="89" t="s">
        <v>97</v>
      </c>
      <c r="D123" s="90" t="s">
        <v>80</v>
      </c>
      <c r="E123" s="90" t="s">
        <v>40</v>
      </c>
      <c r="F123" s="90">
        <v>91</v>
      </c>
      <c r="G123" s="90">
        <v>113</v>
      </c>
      <c r="H123" s="90">
        <v>82</v>
      </c>
    </row>
    <row r="124" spans="1:8" x14ac:dyDescent="0.25">
      <c r="A124">
        <f t="shared" si="4"/>
        <v>23</v>
      </c>
      <c r="B124" s="102">
        <v>43397</v>
      </c>
      <c r="C124" s="89" t="s">
        <v>98</v>
      </c>
      <c r="D124" s="90" t="s">
        <v>33</v>
      </c>
      <c r="E124" s="90" t="s">
        <v>60</v>
      </c>
      <c r="F124" s="90">
        <v>136</v>
      </c>
      <c r="G124" s="103">
        <v>417</v>
      </c>
      <c r="H124" s="103">
        <v>115</v>
      </c>
    </row>
    <row r="125" spans="1:8" x14ac:dyDescent="0.25">
      <c r="A125">
        <f t="shared" si="4"/>
        <v>24</v>
      </c>
      <c r="B125" s="102">
        <v>43401</v>
      </c>
      <c r="C125" s="89" t="s">
        <v>99</v>
      </c>
      <c r="D125" s="90" t="s">
        <v>33</v>
      </c>
      <c r="E125" s="90" t="s">
        <v>50</v>
      </c>
      <c r="F125" s="90">
        <v>90</v>
      </c>
      <c r="G125" s="103">
        <v>83</v>
      </c>
      <c r="H125" s="103">
        <v>56</v>
      </c>
    </row>
    <row r="126" spans="1:8" x14ac:dyDescent="0.25">
      <c r="A126">
        <f t="shared" si="4"/>
        <v>25</v>
      </c>
      <c r="B126" s="96">
        <v>43406</v>
      </c>
      <c r="C126" s="89" t="s">
        <v>100</v>
      </c>
      <c r="D126" s="90" t="s">
        <v>33</v>
      </c>
      <c r="E126" s="90" t="s">
        <v>41</v>
      </c>
      <c r="F126" s="90">
        <v>89</v>
      </c>
      <c r="G126" s="103">
        <v>110</v>
      </c>
      <c r="H126" s="103">
        <v>46</v>
      </c>
    </row>
    <row r="127" spans="1:8" x14ac:dyDescent="0.25">
      <c r="A127">
        <f t="shared" si="4"/>
        <v>26</v>
      </c>
      <c r="B127" s="96">
        <v>43407</v>
      </c>
      <c r="C127" s="89" t="s">
        <v>101</v>
      </c>
      <c r="D127" s="90" t="s">
        <v>80</v>
      </c>
      <c r="E127" s="90" t="s">
        <v>40</v>
      </c>
      <c r="F127" s="90">
        <v>91</v>
      </c>
      <c r="G127" s="103">
        <v>105</v>
      </c>
      <c r="H127" s="103">
        <v>85</v>
      </c>
    </row>
    <row r="128" spans="1:8" x14ac:dyDescent="0.25">
      <c r="A128">
        <f t="shared" si="4"/>
        <v>27</v>
      </c>
      <c r="B128" s="99">
        <v>43408</v>
      </c>
      <c r="C128" s="71" t="s">
        <v>102</v>
      </c>
      <c r="D128" s="104" t="s">
        <v>80</v>
      </c>
      <c r="E128" s="104" t="s">
        <v>40</v>
      </c>
      <c r="F128" s="72">
        <v>203</v>
      </c>
      <c r="G128" s="105">
        <v>1133</v>
      </c>
      <c r="H128" s="105">
        <v>390</v>
      </c>
    </row>
    <row r="129" spans="1:9" x14ac:dyDescent="0.25">
      <c r="A129">
        <f t="shared" si="4"/>
        <v>28</v>
      </c>
      <c r="B129" s="106">
        <v>43415</v>
      </c>
      <c r="C129" s="107" t="s">
        <v>103</v>
      </c>
      <c r="D129" s="108" t="s">
        <v>33</v>
      </c>
      <c r="E129" s="108" t="s">
        <v>40</v>
      </c>
      <c r="F129" s="108">
        <v>91</v>
      </c>
      <c r="G129" s="109">
        <v>104</v>
      </c>
      <c r="H129" s="109">
        <v>80</v>
      </c>
    </row>
    <row r="130" spans="1:9" x14ac:dyDescent="0.25">
      <c r="A130">
        <f t="shared" si="4"/>
        <v>29</v>
      </c>
      <c r="B130" s="99">
        <v>43447</v>
      </c>
      <c r="C130" s="71" t="s">
        <v>104</v>
      </c>
      <c r="D130" s="72" t="s">
        <v>36</v>
      </c>
      <c r="E130" s="72" t="s">
        <v>37</v>
      </c>
      <c r="F130" s="72">
        <v>317</v>
      </c>
      <c r="G130" s="105">
        <v>2793</v>
      </c>
      <c r="H130" s="105">
        <v>1238</v>
      </c>
    </row>
    <row r="131" spans="1:9" x14ac:dyDescent="0.25">
      <c r="A131">
        <f t="shared" si="4"/>
        <v>30</v>
      </c>
      <c r="B131" s="99">
        <v>43457</v>
      </c>
      <c r="C131" s="84" t="s">
        <v>105</v>
      </c>
      <c r="D131" s="110" t="s">
        <v>33</v>
      </c>
      <c r="E131" s="110" t="s">
        <v>40</v>
      </c>
      <c r="F131" s="110">
        <v>199</v>
      </c>
      <c r="G131" s="111">
        <v>375</v>
      </c>
      <c r="H131" s="111">
        <v>284</v>
      </c>
    </row>
    <row r="132" spans="1:9" x14ac:dyDescent="0.25">
      <c r="A132">
        <f t="shared" si="4"/>
        <v>31</v>
      </c>
      <c r="B132" s="99">
        <v>43458</v>
      </c>
      <c r="C132" s="69" t="s">
        <v>52</v>
      </c>
      <c r="D132" s="70" t="s">
        <v>36</v>
      </c>
      <c r="E132" s="70" t="s">
        <v>53</v>
      </c>
      <c r="F132" s="70">
        <v>239</v>
      </c>
      <c r="G132" s="112">
        <v>1149</v>
      </c>
      <c r="H132" s="112">
        <v>765</v>
      </c>
    </row>
    <row r="133" spans="1:9" x14ac:dyDescent="0.25">
      <c r="A133">
        <f t="shared" si="4"/>
        <v>32</v>
      </c>
      <c r="B133" s="258">
        <v>43462</v>
      </c>
      <c r="C133" s="243" t="s">
        <v>104</v>
      </c>
      <c r="D133" s="218" t="s">
        <v>36</v>
      </c>
      <c r="E133" s="218" t="s">
        <v>37</v>
      </c>
      <c r="F133" s="218">
        <v>317</v>
      </c>
      <c r="G133" s="142">
        <v>3098</v>
      </c>
      <c r="H133" s="142">
        <v>1245</v>
      </c>
    </row>
    <row r="134" spans="1:9" x14ac:dyDescent="0.25">
      <c r="A134">
        <f t="shared" si="4"/>
        <v>33</v>
      </c>
      <c r="B134" s="99">
        <v>43464</v>
      </c>
      <c r="C134" s="84" t="s">
        <v>32</v>
      </c>
      <c r="D134" s="70" t="s">
        <v>33</v>
      </c>
      <c r="E134" s="70" t="s">
        <v>34</v>
      </c>
      <c r="F134" s="70">
        <v>289</v>
      </c>
      <c r="G134" s="112">
        <v>2706</v>
      </c>
      <c r="H134" s="112">
        <v>1074</v>
      </c>
      <c r="I134" s="251" t="s">
        <v>15</v>
      </c>
    </row>
    <row r="135" spans="1:9" x14ac:dyDescent="0.25">
      <c r="A135" s="52"/>
      <c r="B135" s="259"/>
      <c r="C135" s="54"/>
      <c r="D135" s="157"/>
      <c r="E135" s="157"/>
      <c r="F135" s="158"/>
      <c r="G135" s="250">
        <f>SUM(G102:G134)</f>
        <v>50264</v>
      </c>
      <c r="H135" s="250">
        <f>SUM(H102:H134)</f>
        <v>22046</v>
      </c>
      <c r="I135" s="245">
        <f>SUM(G135:H135)</f>
        <v>72310</v>
      </c>
    </row>
    <row r="136" spans="1:9" ht="24" thickBot="1" x14ac:dyDescent="0.4">
      <c r="A136" s="52"/>
      <c r="B136" s="410" t="s">
        <v>174</v>
      </c>
      <c r="C136" s="410"/>
      <c r="D136" s="410"/>
      <c r="E136" s="410"/>
      <c r="F136" s="410"/>
      <c r="G136" s="410"/>
      <c r="H136" s="410"/>
      <c r="I136" s="52"/>
    </row>
    <row r="137" spans="1:9" ht="15.75" thickBot="1" x14ac:dyDescent="0.3">
      <c r="B137" s="246" t="s">
        <v>156</v>
      </c>
      <c r="C137" s="247" t="s">
        <v>157</v>
      </c>
      <c r="D137" s="247" t="s">
        <v>158</v>
      </c>
      <c r="E137" s="247" t="s">
        <v>159</v>
      </c>
      <c r="F137" s="247" t="s">
        <v>160</v>
      </c>
      <c r="G137" s="247" t="s">
        <v>23</v>
      </c>
      <c r="H137" s="248" t="s">
        <v>161</v>
      </c>
    </row>
    <row r="138" spans="1:9" x14ac:dyDescent="0.25">
      <c r="A138">
        <f t="shared" si="4"/>
        <v>1</v>
      </c>
      <c r="B138" s="99">
        <v>43467</v>
      </c>
      <c r="C138" s="84" t="s">
        <v>70</v>
      </c>
      <c r="D138" s="110" t="s">
        <v>36</v>
      </c>
      <c r="E138" s="110" t="s">
        <v>40</v>
      </c>
      <c r="F138" s="110">
        <v>269</v>
      </c>
      <c r="G138" s="2">
        <v>2091</v>
      </c>
      <c r="H138" s="2">
        <v>937</v>
      </c>
    </row>
    <row r="139" spans="1:9" x14ac:dyDescent="0.25">
      <c r="A139">
        <f t="shared" si="4"/>
        <v>2</v>
      </c>
      <c r="B139" s="99">
        <v>43469</v>
      </c>
      <c r="C139" s="84" t="s">
        <v>51</v>
      </c>
      <c r="D139" s="110" t="s">
        <v>33</v>
      </c>
      <c r="E139" s="110" t="s">
        <v>41</v>
      </c>
      <c r="F139" s="110">
        <v>238</v>
      </c>
      <c r="G139" s="112">
        <v>1296</v>
      </c>
      <c r="H139" s="112">
        <v>588</v>
      </c>
    </row>
    <row r="140" spans="1:9" x14ac:dyDescent="0.25">
      <c r="A140">
        <f t="shared" si="4"/>
        <v>3</v>
      </c>
      <c r="B140" s="99">
        <v>43472</v>
      </c>
      <c r="C140" s="84" t="s">
        <v>32</v>
      </c>
      <c r="D140" s="70" t="s">
        <v>33</v>
      </c>
      <c r="E140" s="70" t="s">
        <v>34</v>
      </c>
      <c r="F140" s="70">
        <v>289</v>
      </c>
      <c r="G140" s="112">
        <v>2633</v>
      </c>
      <c r="H140" s="112">
        <v>1073</v>
      </c>
    </row>
    <row r="141" spans="1:9" x14ac:dyDescent="0.25">
      <c r="A141">
        <f t="shared" si="4"/>
        <v>4</v>
      </c>
      <c r="B141" s="99">
        <v>43473</v>
      </c>
      <c r="C141" s="54" t="s">
        <v>70</v>
      </c>
      <c r="D141" s="110" t="s">
        <v>36</v>
      </c>
      <c r="E141" s="110" t="s">
        <v>40</v>
      </c>
      <c r="F141" s="110">
        <v>269</v>
      </c>
      <c r="G141" s="2">
        <v>1943</v>
      </c>
      <c r="H141" s="2">
        <v>934</v>
      </c>
    </row>
    <row r="142" spans="1:9" x14ac:dyDescent="0.25">
      <c r="A142">
        <f t="shared" si="4"/>
        <v>5</v>
      </c>
      <c r="B142" s="99">
        <v>43477</v>
      </c>
      <c r="C142" s="84" t="s">
        <v>51</v>
      </c>
      <c r="D142" s="110" t="s">
        <v>33</v>
      </c>
      <c r="E142" s="110" t="s">
        <v>41</v>
      </c>
      <c r="F142" s="110">
        <v>238</v>
      </c>
      <c r="G142" s="112">
        <v>1351</v>
      </c>
      <c r="H142" s="112">
        <v>585</v>
      </c>
    </row>
    <row r="143" spans="1:9" x14ac:dyDescent="0.25">
      <c r="A143">
        <f t="shared" ref="A143:A207" si="5">+A142+1</f>
        <v>6</v>
      </c>
      <c r="B143" s="99">
        <v>43480</v>
      </c>
      <c r="C143" s="84" t="s">
        <v>104</v>
      </c>
      <c r="D143" s="70" t="s">
        <v>36</v>
      </c>
      <c r="E143" s="70" t="s">
        <v>37</v>
      </c>
      <c r="F143" s="70">
        <v>317</v>
      </c>
      <c r="G143" s="112">
        <v>2809</v>
      </c>
      <c r="H143" s="112">
        <v>1242</v>
      </c>
    </row>
    <row r="144" spans="1:9" x14ac:dyDescent="0.25">
      <c r="A144">
        <f t="shared" si="5"/>
        <v>7</v>
      </c>
      <c r="B144" s="99">
        <v>43485</v>
      </c>
      <c r="C144" s="113" t="s">
        <v>106</v>
      </c>
      <c r="D144" s="70" t="s">
        <v>36</v>
      </c>
      <c r="E144" s="70" t="s">
        <v>37</v>
      </c>
      <c r="F144" s="110">
        <v>182</v>
      </c>
      <c r="G144" s="2">
        <v>620</v>
      </c>
      <c r="H144" s="2">
        <v>397</v>
      </c>
    </row>
    <row r="145" spans="1:8" x14ac:dyDescent="0.25">
      <c r="A145">
        <f t="shared" si="5"/>
        <v>8</v>
      </c>
      <c r="B145" s="99">
        <v>43492</v>
      </c>
      <c r="C145" s="54" t="s">
        <v>32</v>
      </c>
      <c r="D145" s="70" t="s">
        <v>33</v>
      </c>
      <c r="E145" s="70" t="s">
        <v>34</v>
      </c>
      <c r="F145" s="70">
        <v>289</v>
      </c>
      <c r="G145" s="112">
        <v>2596</v>
      </c>
      <c r="H145" s="112">
        <v>1078</v>
      </c>
    </row>
    <row r="146" spans="1:8" x14ac:dyDescent="0.25">
      <c r="A146">
        <f t="shared" si="5"/>
        <v>9</v>
      </c>
      <c r="B146" s="99">
        <v>43493</v>
      </c>
      <c r="C146" s="113" t="s">
        <v>106</v>
      </c>
      <c r="D146" s="70" t="s">
        <v>36</v>
      </c>
      <c r="E146" s="70" t="s">
        <v>37</v>
      </c>
      <c r="F146" s="110">
        <v>182</v>
      </c>
      <c r="G146" s="2">
        <v>601</v>
      </c>
      <c r="H146" s="2">
        <v>394</v>
      </c>
    </row>
    <row r="147" spans="1:8" x14ac:dyDescent="0.25">
      <c r="A147">
        <f t="shared" si="5"/>
        <v>10</v>
      </c>
      <c r="B147" s="99">
        <v>43495</v>
      </c>
      <c r="C147" s="84" t="s">
        <v>70</v>
      </c>
      <c r="D147" s="110" t="s">
        <v>36</v>
      </c>
      <c r="E147" s="110" t="s">
        <v>40</v>
      </c>
      <c r="F147" s="110">
        <v>269</v>
      </c>
      <c r="G147" s="2">
        <v>1867</v>
      </c>
      <c r="H147" s="2">
        <v>926</v>
      </c>
    </row>
    <row r="148" spans="1:8" x14ac:dyDescent="0.25">
      <c r="A148">
        <f t="shared" si="5"/>
        <v>11</v>
      </c>
      <c r="B148" s="96">
        <v>43496</v>
      </c>
      <c r="C148" s="84" t="s">
        <v>104</v>
      </c>
      <c r="D148" s="70" t="s">
        <v>36</v>
      </c>
      <c r="E148" s="70" t="s">
        <v>37</v>
      </c>
      <c r="F148" s="70">
        <v>317</v>
      </c>
      <c r="G148" s="112">
        <v>2829</v>
      </c>
      <c r="H148" s="112">
        <v>1230</v>
      </c>
    </row>
    <row r="149" spans="1:8" x14ac:dyDescent="0.25">
      <c r="A149">
        <f t="shared" si="5"/>
        <v>12</v>
      </c>
      <c r="B149" s="96">
        <v>43496</v>
      </c>
      <c r="C149" s="84" t="s">
        <v>107</v>
      </c>
      <c r="D149" s="70" t="s">
        <v>80</v>
      </c>
      <c r="E149" s="70" t="s">
        <v>48</v>
      </c>
      <c r="F149" s="70">
        <v>294</v>
      </c>
      <c r="G149" s="112">
        <v>1847</v>
      </c>
      <c r="H149" s="112">
        <v>875</v>
      </c>
    </row>
    <row r="150" spans="1:8" x14ac:dyDescent="0.25">
      <c r="A150">
        <f t="shared" si="5"/>
        <v>13</v>
      </c>
      <c r="B150" s="99">
        <v>43500</v>
      </c>
      <c r="C150" s="84" t="s">
        <v>32</v>
      </c>
      <c r="D150" s="70" t="s">
        <v>33</v>
      </c>
      <c r="E150" s="70" t="s">
        <v>34</v>
      </c>
      <c r="F150" s="70">
        <v>289</v>
      </c>
      <c r="G150" s="112">
        <v>2585</v>
      </c>
      <c r="H150" s="112">
        <v>1078</v>
      </c>
    </row>
    <row r="151" spans="1:8" x14ac:dyDescent="0.25">
      <c r="A151">
        <f t="shared" si="5"/>
        <v>14</v>
      </c>
      <c r="B151" s="99">
        <v>43501</v>
      </c>
      <c r="C151" s="84" t="s">
        <v>108</v>
      </c>
      <c r="D151" s="110" t="s">
        <v>36</v>
      </c>
      <c r="E151" s="110" t="s">
        <v>53</v>
      </c>
      <c r="F151" s="110">
        <v>224</v>
      </c>
      <c r="G151" s="2">
        <v>730</v>
      </c>
      <c r="H151" s="2">
        <v>548</v>
      </c>
    </row>
    <row r="152" spans="1:8" x14ac:dyDescent="0.25">
      <c r="A152">
        <f t="shared" si="5"/>
        <v>15</v>
      </c>
      <c r="B152" s="99">
        <v>43502</v>
      </c>
      <c r="C152" s="84" t="s">
        <v>70</v>
      </c>
      <c r="D152" s="110" t="s">
        <v>36</v>
      </c>
      <c r="E152" s="110" t="s">
        <v>40</v>
      </c>
      <c r="F152" s="110">
        <v>269</v>
      </c>
      <c r="G152" s="2">
        <v>1911</v>
      </c>
      <c r="H152" s="2">
        <v>913</v>
      </c>
    </row>
    <row r="153" spans="1:8" x14ac:dyDescent="0.25">
      <c r="A153">
        <f t="shared" si="5"/>
        <v>16</v>
      </c>
      <c r="B153" s="99">
        <v>43503</v>
      </c>
      <c r="C153" s="84" t="s">
        <v>109</v>
      </c>
      <c r="D153" s="110" t="s">
        <v>33</v>
      </c>
      <c r="E153" s="110" t="s">
        <v>40</v>
      </c>
      <c r="F153" s="110">
        <v>238</v>
      </c>
      <c r="G153" s="112">
        <v>609</v>
      </c>
      <c r="H153" s="112">
        <v>574</v>
      </c>
    </row>
    <row r="154" spans="1:8" x14ac:dyDescent="0.25">
      <c r="A154">
        <f t="shared" si="5"/>
        <v>17</v>
      </c>
      <c r="B154" s="96">
        <v>43510</v>
      </c>
      <c r="C154" s="84" t="s">
        <v>57</v>
      </c>
      <c r="D154" s="70" t="s">
        <v>33</v>
      </c>
      <c r="E154" s="70" t="s">
        <v>41</v>
      </c>
      <c r="F154" s="110">
        <v>204</v>
      </c>
      <c r="G154" s="112">
        <v>665</v>
      </c>
      <c r="H154" s="112">
        <v>448</v>
      </c>
    </row>
    <row r="155" spans="1:8" x14ac:dyDescent="0.25">
      <c r="A155">
        <f t="shared" si="5"/>
        <v>18</v>
      </c>
      <c r="B155" s="96">
        <v>43510</v>
      </c>
      <c r="C155" s="84" t="s">
        <v>104</v>
      </c>
      <c r="D155" s="70" t="s">
        <v>36</v>
      </c>
      <c r="E155" s="70" t="s">
        <v>37</v>
      </c>
      <c r="F155" s="70">
        <v>317</v>
      </c>
      <c r="G155" s="112">
        <v>2819</v>
      </c>
      <c r="H155" s="112">
        <v>1227</v>
      </c>
    </row>
    <row r="156" spans="1:8" x14ac:dyDescent="0.25">
      <c r="A156">
        <f t="shared" si="5"/>
        <v>19</v>
      </c>
      <c r="B156" s="99">
        <v>43513</v>
      </c>
      <c r="C156" s="84" t="s">
        <v>51</v>
      </c>
      <c r="D156" s="110" t="s">
        <v>33</v>
      </c>
      <c r="E156" s="110" t="s">
        <v>41</v>
      </c>
      <c r="F156" s="110">
        <v>238</v>
      </c>
      <c r="G156" s="112">
        <v>1377</v>
      </c>
      <c r="H156" s="112">
        <v>585</v>
      </c>
    </row>
    <row r="157" spans="1:8" x14ac:dyDescent="0.25">
      <c r="A157">
        <f t="shared" si="5"/>
        <v>20</v>
      </c>
      <c r="B157" s="102">
        <v>43515</v>
      </c>
      <c r="C157" s="114" t="s">
        <v>106</v>
      </c>
      <c r="D157" s="115" t="s">
        <v>36</v>
      </c>
      <c r="E157" s="115" t="s">
        <v>37</v>
      </c>
      <c r="F157" s="115">
        <v>182</v>
      </c>
      <c r="G157" s="115">
        <v>665</v>
      </c>
      <c r="H157" s="116">
        <v>399</v>
      </c>
    </row>
    <row r="158" spans="1:8" x14ac:dyDescent="0.25">
      <c r="A158">
        <f t="shared" si="5"/>
        <v>21</v>
      </c>
      <c r="B158" s="99">
        <v>43521</v>
      </c>
      <c r="C158" s="84" t="s">
        <v>51</v>
      </c>
      <c r="D158" s="117" t="s">
        <v>33</v>
      </c>
      <c r="E158" s="117" t="s">
        <v>41</v>
      </c>
      <c r="F158" s="117">
        <v>238</v>
      </c>
      <c r="G158" s="112">
        <v>1338</v>
      </c>
      <c r="H158" s="112">
        <v>592</v>
      </c>
    </row>
    <row r="159" spans="1:8" x14ac:dyDescent="0.25">
      <c r="A159">
        <f t="shared" si="5"/>
        <v>22</v>
      </c>
      <c r="B159" s="99">
        <v>43523</v>
      </c>
      <c r="C159" s="84" t="s">
        <v>70</v>
      </c>
      <c r="D159" s="70" t="s">
        <v>36</v>
      </c>
      <c r="E159" s="70" t="s">
        <v>40</v>
      </c>
      <c r="F159" s="70">
        <v>269</v>
      </c>
      <c r="G159" s="2">
        <v>1869</v>
      </c>
      <c r="H159" s="2">
        <v>931</v>
      </c>
    </row>
    <row r="160" spans="1:8" x14ac:dyDescent="0.25">
      <c r="A160">
        <f t="shared" si="5"/>
        <v>23</v>
      </c>
      <c r="B160" s="99">
        <v>43528</v>
      </c>
      <c r="C160" s="84" t="s">
        <v>32</v>
      </c>
      <c r="D160" s="70" t="s">
        <v>33</v>
      </c>
      <c r="E160" s="70" t="s">
        <v>34</v>
      </c>
      <c r="F160" s="70">
        <v>289</v>
      </c>
      <c r="G160" s="112">
        <v>2506</v>
      </c>
      <c r="H160" s="112">
        <v>1083</v>
      </c>
    </row>
    <row r="161" spans="1:16" x14ac:dyDescent="0.25">
      <c r="A161">
        <f t="shared" si="5"/>
        <v>24</v>
      </c>
      <c r="B161" s="99">
        <v>43529</v>
      </c>
      <c r="C161" s="84" t="s">
        <v>70</v>
      </c>
      <c r="D161" s="70" t="s">
        <v>36</v>
      </c>
      <c r="E161" s="70" t="s">
        <v>40</v>
      </c>
      <c r="F161" s="70">
        <v>269</v>
      </c>
      <c r="G161" s="2">
        <v>1866</v>
      </c>
      <c r="H161" s="2">
        <v>927</v>
      </c>
    </row>
    <row r="162" spans="1:16" x14ac:dyDescent="0.25">
      <c r="A162">
        <f t="shared" si="5"/>
        <v>25</v>
      </c>
      <c r="B162" s="99">
        <v>43539</v>
      </c>
      <c r="C162" s="84" t="s">
        <v>104</v>
      </c>
      <c r="D162" s="70" t="s">
        <v>36</v>
      </c>
      <c r="E162" s="70" t="s">
        <v>37</v>
      </c>
      <c r="F162" s="70">
        <v>317</v>
      </c>
      <c r="G162" s="112">
        <v>2772</v>
      </c>
      <c r="H162" s="112">
        <v>1209</v>
      </c>
      <c r="M162" s="52"/>
      <c r="N162" s="52"/>
      <c r="O162" s="52"/>
      <c r="P162" s="52"/>
    </row>
    <row r="163" spans="1:16" s="52" customFormat="1" x14ac:dyDescent="0.25">
      <c r="A163">
        <f t="shared" si="5"/>
        <v>26</v>
      </c>
      <c r="B163" s="96">
        <v>43542</v>
      </c>
      <c r="C163" s="89" t="s">
        <v>97</v>
      </c>
      <c r="D163" s="90" t="s">
        <v>80</v>
      </c>
      <c r="E163" s="90" t="s">
        <v>40</v>
      </c>
      <c r="F163" s="90">
        <v>91</v>
      </c>
      <c r="G163" s="90">
        <v>120</v>
      </c>
      <c r="H163" s="90">
        <v>75</v>
      </c>
      <c r="I163"/>
    </row>
    <row r="164" spans="1:16" s="52" customFormat="1" x14ac:dyDescent="0.25">
      <c r="A164">
        <f t="shared" si="5"/>
        <v>27</v>
      </c>
      <c r="B164" s="96">
        <v>43543</v>
      </c>
      <c r="C164" s="84" t="s">
        <v>110</v>
      </c>
      <c r="D164" s="110" t="s">
        <v>80</v>
      </c>
      <c r="E164" s="70" t="s">
        <v>34</v>
      </c>
      <c r="F164" s="70">
        <v>231</v>
      </c>
      <c r="G164" s="112">
        <v>942</v>
      </c>
      <c r="H164" s="112">
        <v>539</v>
      </c>
      <c r="I164"/>
      <c r="M164"/>
      <c r="N164"/>
      <c r="O164"/>
      <c r="P164"/>
    </row>
    <row r="165" spans="1:16" x14ac:dyDescent="0.25">
      <c r="A165">
        <f t="shared" si="5"/>
        <v>28</v>
      </c>
      <c r="B165" s="118">
        <v>43760</v>
      </c>
      <c r="C165" s="119" t="s">
        <v>111</v>
      </c>
      <c r="D165" s="120" t="s">
        <v>33</v>
      </c>
      <c r="E165" s="120" t="s">
        <v>112</v>
      </c>
      <c r="F165" s="120">
        <v>125</v>
      </c>
      <c r="G165" s="121">
        <v>162</v>
      </c>
      <c r="H165" s="121">
        <v>98</v>
      </c>
    </row>
    <row r="166" spans="1:16" x14ac:dyDescent="0.25">
      <c r="A166">
        <f t="shared" si="5"/>
        <v>29</v>
      </c>
      <c r="B166" s="122">
        <v>43768</v>
      </c>
      <c r="C166" t="s">
        <v>76</v>
      </c>
      <c r="D166" s="70" t="s">
        <v>33</v>
      </c>
      <c r="E166" s="59" t="s">
        <v>60</v>
      </c>
      <c r="F166" s="59">
        <v>136</v>
      </c>
      <c r="G166" s="2">
        <v>361</v>
      </c>
      <c r="H166" s="2">
        <v>109</v>
      </c>
    </row>
    <row r="167" spans="1:16" x14ac:dyDescent="0.25">
      <c r="A167">
        <f t="shared" si="5"/>
        <v>30</v>
      </c>
      <c r="B167" s="74">
        <v>43771</v>
      </c>
      <c r="C167" s="95" t="s">
        <v>113</v>
      </c>
      <c r="D167" s="123" t="s">
        <v>33</v>
      </c>
      <c r="E167" s="123" t="s">
        <v>41</v>
      </c>
      <c r="F167" s="123">
        <v>108</v>
      </c>
      <c r="G167" s="121">
        <v>175</v>
      </c>
      <c r="H167" s="121">
        <v>66</v>
      </c>
    </row>
    <row r="168" spans="1:16" x14ac:dyDescent="0.25">
      <c r="A168">
        <f t="shared" si="5"/>
        <v>31</v>
      </c>
      <c r="B168" s="74">
        <v>43771</v>
      </c>
      <c r="C168" s="89" t="s">
        <v>101</v>
      </c>
      <c r="D168" s="124" t="s">
        <v>80</v>
      </c>
      <c r="E168" s="124" t="s">
        <v>40</v>
      </c>
      <c r="F168" s="124">
        <v>91</v>
      </c>
      <c r="G168" s="125">
        <v>111</v>
      </c>
      <c r="H168" s="125">
        <v>80</v>
      </c>
    </row>
    <row r="169" spans="1:16" x14ac:dyDescent="0.25">
      <c r="A169">
        <f t="shared" si="5"/>
        <v>32</v>
      </c>
      <c r="B169" s="126">
        <v>43775</v>
      </c>
      <c r="C169" s="51" t="s">
        <v>114</v>
      </c>
      <c r="D169" s="123" t="s">
        <v>33</v>
      </c>
      <c r="E169" s="123" t="s">
        <v>40</v>
      </c>
      <c r="F169" s="123">
        <v>138</v>
      </c>
      <c r="G169" s="121">
        <v>198</v>
      </c>
      <c r="H169" s="121">
        <v>164</v>
      </c>
    </row>
    <row r="170" spans="1:16" x14ac:dyDescent="0.25">
      <c r="A170">
        <f t="shared" si="5"/>
        <v>33</v>
      </c>
      <c r="B170" s="74">
        <v>43790</v>
      </c>
      <c r="C170" s="127" t="s">
        <v>42</v>
      </c>
      <c r="D170" s="123" t="s">
        <v>36</v>
      </c>
      <c r="E170" s="123" t="s">
        <v>40</v>
      </c>
      <c r="F170" s="123">
        <v>156</v>
      </c>
      <c r="G170" s="121">
        <v>220</v>
      </c>
      <c r="H170" s="121">
        <v>228</v>
      </c>
    </row>
    <row r="171" spans="1:16" x14ac:dyDescent="0.25">
      <c r="A171">
        <f t="shared" si="5"/>
        <v>34</v>
      </c>
      <c r="B171" s="74">
        <v>43790</v>
      </c>
      <c r="C171" s="127" t="s">
        <v>102</v>
      </c>
      <c r="D171" s="123" t="s">
        <v>115</v>
      </c>
      <c r="E171" s="59" t="s">
        <v>40</v>
      </c>
      <c r="F171" s="70">
        <v>203</v>
      </c>
      <c r="G171" s="112">
        <v>1115</v>
      </c>
      <c r="H171" s="112">
        <v>410</v>
      </c>
    </row>
    <row r="172" spans="1:16" x14ac:dyDescent="0.25">
      <c r="A172">
        <f t="shared" si="5"/>
        <v>35</v>
      </c>
      <c r="B172" s="126">
        <v>43796</v>
      </c>
      <c r="C172" s="128" t="s">
        <v>42</v>
      </c>
      <c r="D172" s="123" t="s">
        <v>36</v>
      </c>
      <c r="E172" s="123" t="s">
        <v>40</v>
      </c>
      <c r="F172" s="123">
        <v>156</v>
      </c>
      <c r="G172" s="121">
        <v>226</v>
      </c>
      <c r="H172" s="121">
        <v>231</v>
      </c>
    </row>
    <row r="173" spans="1:16" x14ac:dyDescent="0.25">
      <c r="A173">
        <f t="shared" si="5"/>
        <v>36</v>
      </c>
      <c r="B173" s="126">
        <v>43808</v>
      </c>
      <c r="C173" s="128" t="s">
        <v>116</v>
      </c>
      <c r="D173" s="120" t="s">
        <v>36</v>
      </c>
      <c r="E173" s="120" t="s">
        <v>60</v>
      </c>
      <c r="F173" s="120">
        <v>228</v>
      </c>
      <c r="G173" s="121">
        <v>887</v>
      </c>
      <c r="H173" s="121">
        <v>459</v>
      </c>
    </row>
    <row r="174" spans="1:16" x14ac:dyDescent="0.25">
      <c r="A174">
        <f t="shared" si="5"/>
        <v>37</v>
      </c>
      <c r="B174" s="126">
        <v>43815</v>
      </c>
      <c r="C174" s="51" t="s">
        <v>104</v>
      </c>
      <c r="D174" s="70" t="s">
        <v>36</v>
      </c>
      <c r="E174" s="70" t="s">
        <v>37</v>
      </c>
      <c r="F174" s="70">
        <v>317</v>
      </c>
      <c r="G174" s="112">
        <v>2782</v>
      </c>
      <c r="H174" s="112">
        <v>1238</v>
      </c>
    </row>
    <row r="175" spans="1:16" x14ac:dyDescent="0.25">
      <c r="A175">
        <f t="shared" si="5"/>
        <v>38</v>
      </c>
      <c r="B175" s="126">
        <v>43821</v>
      </c>
      <c r="C175" s="128" t="s">
        <v>51</v>
      </c>
      <c r="D175" s="123" t="s">
        <v>33</v>
      </c>
      <c r="E175" s="123" t="s">
        <v>41</v>
      </c>
      <c r="F175" s="123">
        <v>238</v>
      </c>
      <c r="G175" s="121">
        <v>1393</v>
      </c>
      <c r="H175" s="121">
        <v>586</v>
      </c>
    </row>
    <row r="176" spans="1:16" x14ac:dyDescent="0.25">
      <c r="A176">
        <f t="shared" si="5"/>
        <v>39</v>
      </c>
      <c r="B176" s="126">
        <v>43822</v>
      </c>
      <c r="C176" s="69" t="s">
        <v>52</v>
      </c>
      <c r="D176" s="78" t="s">
        <v>36</v>
      </c>
      <c r="E176" s="78" t="s">
        <v>53</v>
      </c>
      <c r="F176" s="78">
        <v>239</v>
      </c>
      <c r="G176" s="129">
        <v>1206</v>
      </c>
      <c r="H176" s="129">
        <v>575</v>
      </c>
    </row>
    <row r="177" spans="1:9" x14ac:dyDescent="0.25">
      <c r="A177">
        <f t="shared" si="5"/>
        <v>40</v>
      </c>
      <c r="B177" s="126">
        <v>43826</v>
      </c>
      <c r="C177" s="51" t="s">
        <v>104</v>
      </c>
      <c r="D177" s="70" t="s">
        <v>36</v>
      </c>
      <c r="E177" s="70" t="s">
        <v>37</v>
      </c>
      <c r="F177" s="70">
        <v>317</v>
      </c>
      <c r="G177" s="112">
        <v>3098</v>
      </c>
      <c r="H177" s="112">
        <v>1242</v>
      </c>
      <c r="I177" s="251" t="s">
        <v>15</v>
      </c>
    </row>
    <row r="178" spans="1:9" x14ac:dyDescent="0.25">
      <c r="B178" s="260"/>
      <c r="C178" s="261"/>
      <c r="D178" s="252"/>
      <c r="E178" s="252"/>
      <c r="F178" s="253"/>
      <c r="G178" s="250">
        <f>SUM(G138:G177)</f>
        <v>57191</v>
      </c>
      <c r="H178" s="250">
        <f>SUM(H138:H177)</f>
        <v>26873</v>
      </c>
      <c r="I178" s="245">
        <f>SUM(G178:H178)</f>
        <v>84064</v>
      </c>
    </row>
    <row r="179" spans="1:9" ht="24" thickBot="1" x14ac:dyDescent="0.4">
      <c r="B179" s="410" t="s">
        <v>179</v>
      </c>
      <c r="C179" s="410"/>
      <c r="D179" s="410"/>
      <c r="E179" s="410"/>
      <c r="F179" s="410"/>
      <c r="G179" s="410"/>
      <c r="H179" s="410"/>
    </row>
    <row r="180" spans="1:9" ht="15.75" thickBot="1" x14ac:dyDescent="0.3">
      <c r="B180" s="246" t="s">
        <v>156</v>
      </c>
      <c r="C180" s="247" t="s">
        <v>157</v>
      </c>
      <c r="D180" s="247" t="s">
        <v>158</v>
      </c>
      <c r="E180" s="247" t="s">
        <v>159</v>
      </c>
      <c r="F180" s="247" t="s">
        <v>160</v>
      </c>
      <c r="G180" s="247" t="s">
        <v>23</v>
      </c>
      <c r="H180" s="248" t="s">
        <v>161</v>
      </c>
    </row>
    <row r="181" spans="1:9" x14ac:dyDescent="0.25">
      <c r="A181">
        <f t="shared" si="5"/>
        <v>1</v>
      </c>
      <c r="B181" s="126">
        <v>43832</v>
      </c>
      <c r="C181" s="128" t="s">
        <v>116</v>
      </c>
      <c r="D181" s="120" t="s">
        <v>36</v>
      </c>
      <c r="E181" s="120" t="s">
        <v>60</v>
      </c>
      <c r="F181" s="120">
        <v>228</v>
      </c>
      <c r="G181" s="121">
        <v>911</v>
      </c>
      <c r="H181" s="121">
        <v>462</v>
      </c>
    </row>
    <row r="182" spans="1:9" x14ac:dyDescent="0.25">
      <c r="A182">
        <f t="shared" si="5"/>
        <v>2</v>
      </c>
      <c r="B182" s="126">
        <v>43837</v>
      </c>
      <c r="C182" s="128" t="s">
        <v>117</v>
      </c>
      <c r="D182" s="123" t="s">
        <v>36</v>
      </c>
      <c r="E182" s="123" t="s">
        <v>40</v>
      </c>
      <c r="F182" s="123">
        <v>296</v>
      </c>
      <c r="G182" s="121">
        <v>2456</v>
      </c>
      <c r="H182" s="121">
        <v>1050</v>
      </c>
    </row>
    <row r="183" spans="1:9" x14ac:dyDescent="0.25">
      <c r="A183">
        <f t="shared" si="5"/>
        <v>3</v>
      </c>
      <c r="B183" s="126">
        <v>43838</v>
      </c>
      <c r="C183" s="128" t="s">
        <v>118</v>
      </c>
      <c r="D183" s="123" t="s">
        <v>33</v>
      </c>
      <c r="E183" s="123" t="s">
        <v>40</v>
      </c>
      <c r="F183" s="123">
        <v>176</v>
      </c>
      <c r="G183" s="121">
        <v>369</v>
      </c>
      <c r="H183" s="121">
        <v>287</v>
      </c>
    </row>
    <row r="184" spans="1:9" x14ac:dyDescent="0.25">
      <c r="A184">
        <f t="shared" si="5"/>
        <v>4</v>
      </c>
      <c r="B184" s="126">
        <v>43842</v>
      </c>
      <c r="C184" s="128" t="s">
        <v>116</v>
      </c>
      <c r="D184" s="120" t="s">
        <v>36</v>
      </c>
      <c r="E184" s="120" t="s">
        <v>60</v>
      </c>
      <c r="F184" s="120">
        <v>228</v>
      </c>
      <c r="G184" s="121">
        <v>923</v>
      </c>
      <c r="H184" s="121">
        <v>461</v>
      </c>
    </row>
    <row r="185" spans="1:9" x14ac:dyDescent="0.25">
      <c r="A185">
        <f t="shared" si="5"/>
        <v>5</v>
      </c>
      <c r="B185" s="126">
        <v>43844</v>
      </c>
      <c r="C185" s="51" t="s">
        <v>104</v>
      </c>
      <c r="D185" s="70" t="s">
        <v>36</v>
      </c>
      <c r="E185" s="70" t="s">
        <v>37</v>
      </c>
      <c r="F185" s="70">
        <v>317</v>
      </c>
      <c r="G185" s="112">
        <v>2790</v>
      </c>
      <c r="H185" s="112">
        <v>1232</v>
      </c>
    </row>
    <row r="186" spans="1:9" x14ac:dyDescent="0.25">
      <c r="A186">
        <f t="shared" si="5"/>
        <v>6</v>
      </c>
      <c r="B186" s="102">
        <v>43847</v>
      </c>
      <c r="C186" s="114" t="s">
        <v>106</v>
      </c>
      <c r="D186" s="115" t="s">
        <v>36</v>
      </c>
      <c r="E186" s="115" t="s">
        <v>37</v>
      </c>
      <c r="F186" s="115">
        <v>182</v>
      </c>
      <c r="G186" s="112">
        <v>678</v>
      </c>
      <c r="H186" s="112">
        <v>402</v>
      </c>
    </row>
    <row r="187" spans="1:9" x14ac:dyDescent="0.25">
      <c r="A187">
        <f t="shared" si="5"/>
        <v>7</v>
      </c>
      <c r="B187" s="126">
        <v>43853</v>
      </c>
      <c r="C187" s="51" t="s">
        <v>38</v>
      </c>
      <c r="D187" s="120" t="s">
        <v>36</v>
      </c>
      <c r="E187" s="70" t="s">
        <v>40</v>
      </c>
      <c r="F187" s="70">
        <v>193</v>
      </c>
      <c r="G187" s="112">
        <v>534</v>
      </c>
      <c r="H187" s="112">
        <v>310</v>
      </c>
    </row>
    <row r="188" spans="1:9" x14ac:dyDescent="0.25">
      <c r="A188">
        <f t="shared" si="5"/>
        <v>8</v>
      </c>
      <c r="B188" s="74">
        <v>43859</v>
      </c>
      <c r="C188" s="130" t="s">
        <v>119</v>
      </c>
      <c r="D188" s="120" t="s">
        <v>36</v>
      </c>
      <c r="E188" s="120" t="s">
        <v>120</v>
      </c>
      <c r="F188" s="120">
        <v>294</v>
      </c>
      <c r="G188" s="131">
        <v>2207</v>
      </c>
      <c r="H188" s="131">
        <v>944</v>
      </c>
    </row>
    <row r="189" spans="1:9" x14ac:dyDescent="0.25">
      <c r="A189">
        <f t="shared" si="5"/>
        <v>9</v>
      </c>
      <c r="B189" s="74">
        <v>43859</v>
      </c>
      <c r="C189" s="127" t="s">
        <v>117</v>
      </c>
      <c r="D189" s="123" t="s">
        <v>36</v>
      </c>
      <c r="E189" s="123" t="s">
        <v>40</v>
      </c>
      <c r="F189" s="123">
        <v>296</v>
      </c>
      <c r="G189" s="121">
        <v>2319</v>
      </c>
      <c r="H189" s="121">
        <v>1052</v>
      </c>
    </row>
    <row r="190" spans="1:9" x14ac:dyDescent="0.25">
      <c r="A190">
        <f t="shared" si="5"/>
        <v>10</v>
      </c>
      <c r="B190" s="126">
        <v>43860</v>
      </c>
      <c r="C190" s="51" t="s">
        <v>104</v>
      </c>
      <c r="D190" s="70" t="s">
        <v>36</v>
      </c>
      <c r="E190" s="70" t="s">
        <v>37</v>
      </c>
      <c r="F190" s="70">
        <v>317</v>
      </c>
      <c r="G190" s="112">
        <v>2811</v>
      </c>
      <c r="H190" s="112">
        <v>1220</v>
      </c>
    </row>
    <row r="191" spans="1:9" x14ac:dyDescent="0.25">
      <c r="A191">
        <f t="shared" si="5"/>
        <v>11</v>
      </c>
      <c r="B191" s="126">
        <v>43861</v>
      </c>
      <c r="C191" s="132" t="s">
        <v>121</v>
      </c>
      <c r="D191" s="70" t="s">
        <v>36</v>
      </c>
      <c r="E191" s="123" t="s">
        <v>40</v>
      </c>
      <c r="F191" s="123">
        <v>186</v>
      </c>
      <c r="G191" s="112">
        <v>327</v>
      </c>
      <c r="H191" s="112">
        <v>300</v>
      </c>
    </row>
    <row r="192" spans="1:9" x14ac:dyDescent="0.25">
      <c r="A192">
        <f t="shared" si="5"/>
        <v>12</v>
      </c>
      <c r="B192" s="74">
        <v>43865</v>
      </c>
      <c r="C192" s="127" t="s">
        <v>117</v>
      </c>
      <c r="D192" s="123" t="s">
        <v>36</v>
      </c>
      <c r="E192" s="123" t="s">
        <v>40</v>
      </c>
      <c r="F192" s="123">
        <v>296</v>
      </c>
      <c r="G192" s="121">
        <v>2294</v>
      </c>
      <c r="H192" s="121">
        <v>1028</v>
      </c>
    </row>
    <row r="193" spans="1:9" x14ac:dyDescent="0.25">
      <c r="A193">
        <f t="shared" si="5"/>
        <v>13</v>
      </c>
      <c r="B193" s="74">
        <v>43865</v>
      </c>
      <c r="C193" s="127" t="s">
        <v>51</v>
      </c>
      <c r="D193" s="123" t="s">
        <v>33</v>
      </c>
      <c r="E193" s="123" t="s">
        <v>41</v>
      </c>
      <c r="F193" s="123">
        <v>238</v>
      </c>
      <c r="G193" s="121">
        <v>1357</v>
      </c>
      <c r="H193" s="121">
        <v>579</v>
      </c>
    </row>
    <row r="194" spans="1:9" x14ac:dyDescent="0.25">
      <c r="A194">
        <f t="shared" si="5"/>
        <v>14</v>
      </c>
      <c r="B194" s="126">
        <v>43866</v>
      </c>
      <c r="C194" s="133" t="s">
        <v>116</v>
      </c>
      <c r="D194" s="120" t="s">
        <v>36</v>
      </c>
      <c r="E194" s="120" t="s">
        <v>60</v>
      </c>
      <c r="F194" s="120">
        <v>228</v>
      </c>
      <c r="G194" s="121">
        <v>889</v>
      </c>
      <c r="H194" s="121">
        <v>464</v>
      </c>
    </row>
    <row r="195" spans="1:9" x14ac:dyDescent="0.25">
      <c r="A195">
        <f t="shared" si="5"/>
        <v>15</v>
      </c>
      <c r="B195" s="74">
        <v>43872</v>
      </c>
      <c r="C195" s="134" t="s">
        <v>122</v>
      </c>
      <c r="D195" s="59" t="s">
        <v>33</v>
      </c>
      <c r="E195" s="123" t="s">
        <v>41</v>
      </c>
      <c r="F195" s="123">
        <v>294</v>
      </c>
      <c r="G195" s="121">
        <v>1123</v>
      </c>
      <c r="H195" s="121">
        <v>588</v>
      </c>
    </row>
    <row r="196" spans="1:9" x14ac:dyDescent="0.25">
      <c r="A196">
        <f t="shared" si="5"/>
        <v>16</v>
      </c>
      <c r="B196" s="126">
        <v>43873</v>
      </c>
      <c r="C196" s="53" t="s">
        <v>123</v>
      </c>
      <c r="D196" s="59" t="s">
        <v>33</v>
      </c>
      <c r="E196" s="123" t="s">
        <v>40</v>
      </c>
      <c r="F196" s="123">
        <v>144</v>
      </c>
      <c r="G196" s="121">
        <v>338</v>
      </c>
      <c r="H196" s="121">
        <v>171</v>
      </c>
    </row>
    <row r="197" spans="1:9" x14ac:dyDescent="0.25">
      <c r="A197">
        <f t="shared" si="5"/>
        <v>17</v>
      </c>
      <c r="B197" s="74">
        <v>43874</v>
      </c>
      <c r="C197" s="135" t="s">
        <v>104</v>
      </c>
      <c r="D197" s="59" t="s">
        <v>36</v>
      </c>
      <c r="E197" s="70" t="s">
        <v>37</v>
      </c>
      <c r="F197" s="70">
        <v>317</v>
      </c>
      <c r="G197" s="112">
        <v>2750</v>
      </c>
      <c r="H197" s="112">
        <v>1237</v>
      </c>
    </row>
    <row r="198" spans="1:9" x14ac:dyDescent="0.25">
      <c r="A198">
        <f t="shared" si="5"/>
        <v>18</v>
      </c>
      <c r="B198" s="74">
        <v>43874</v>
      </c>
      <c r="C198" s="134" t="s">
        <v>95</v>
      </c>
      <c r="D198" s="59" t="s">
        <v>33</v>
      </c>
      <c r="E198" s="123" t="s">
        <v>34</v>
      </c>
      <c r="F198" s="123">
        <v>294</v>
      </c>
      <c r="G198" s="121">
        <v>2109</v>
      </c>
      <c r="H198" s="121">
        <v>891</v>
      </c>
    </row>
    <row r="199" spans="1:9" x14ac:dyDescent="0.25">
      <c r="A199">
        <f t="shared" si="5"/>
        <v>19</v>
      </c>
      <c r="B199" s="136">
        <v>43876</v>
      </c>
      <c r="C199" s="132" t="s">
        <v>116</v>
      </c>
      <c r="D199" s="59" t="s">
        <v>36</v>
      </c>
      <c r="E199" s="137" t="s">
        <v>60</v>
      </c>
      <c r="F199" s="137">
        <v>228</v>
      </c>
      <c r="G199" s="138">
        <v>919</v>
      </c>
      <c r="H199" s="138">
        <v>462</v>
      </c>
    </row>
    <row r="200" spans="1:9" x14ac:dyDescent="0.25">
      <c r="A200">
        <f t="shared" si="5"/>
        <v>20</v>
      </c>
      <c r="B200" s="126">
        <v>43877</v>
      </c>
      <c r="C200" s="133" t="s">
        <v>124</v>
      </c>
      <c r="D200" s="59" t="s">
        <v>33</v>
      </c>
      <c r="E200" s="123" t="s">
        <v>34</v>
      </c>
      <c r="F200" s="123">
        <v>294</v>
      </c>
      <c r="G200" s="121">
        <v>1919</v>
      </c>
      <c r="H200" s="121">
        <v>891</v>
      </c>
    </row>
    <row r="201" spans="1:9" x14ac:dyDescent="0.25">
      <c r="A201">
        <f t="shared" si="5"/>
        <v>21</v>
      </c>
      <c r="B201" s="139">
        <v>43879</v>
      </c>
      <c r="C201" s="140" t="s">
        <v>55</v>
      </c>
      <c r="D201" s="59" t="s">
        <v>33</v>
      </c>
      <c r="E201" s="123" t="s">
        <v>34</v>
      </c>
      <c r="F201" s="123">
        <v>294</v>
      </c>
      <c r="G201" s="121">
        <v>1840</v>
      </c>
      <c r="H201" s="121">
        <v>980</v>
      </c>
    </row>
    <row r="202" spans="1:9" x14ac:dyDescent="0.25">
      <c r="A202">
        <f t="shared" si="5"/>
        <v>22</v>
      </c>
      <c r="B202" s="141">
        <v>43881</v>
      </c>
      <c r="C202" s="53" t="s">
        <v>125</v>
      </c>
      <c r="D202" s="59" t="s">
        <v>36</v>
      </c>
      <c r="E202" s="123" t="s">
        <v>41</v>
      </c>
      <c r="F202" s="59">
        <v>204</v>
      </c>
      <c r="G202" s="112">
        <v>681</v>
      </c>
      <c r="H202" s="112">
        <v>429</v>
      </c>
    </row>
    <row r="203" spans="1:9" x14ac:dyDescent="0.25">
      <c r="A203">
        <f t="shared" si="5"/>
        <v>23</v>
      </c>
      <c r="B203" s="126">
        <v>43885</v>
      </c>
      <c r="C203" s="53" t="s">
        <v>124</v>
      </c>
      <c r="D203" s="59" t="s">
        <v>33</v>
      </c>
      <c r="E203" s="123" t="s">
        <v>34</v>
      </c>
      <c r="F203" s="123">
        <v>294</v>
      </c>
      <c r="G203" s="121">
        <v>1836</v>
      </c>
      <c r="H203" s="121">
        <v>885</v>
      </c>
    </row>
    <row r="204" spans="1:9" x14ac:dyDescent="0.25">
      <c r="A204">
        <f t="shared" si="5"/>
        <v>24</v>
      </c>
      <c r="B204" s="126">
        <v>43887</v>
      </c>
      <c r="C204" s="133" t="s">
        <v>117</v>
      </c>
      <c r="D204" s="59" t="s">
        <v>36</v>
      </c>
      <c r="E204" s="123" t="s">
        <v>40</v>
      </c>
      <c r="F204" s="123">
        <v>296</v>
      </c>
      <c r="G204" s="121">
        <v>2190</v>
      </c>
      <c r="H204" s="121">
        <v>1064</v>
      </c>
    </row>
    <row r="205" spans="1:9" x14ac:dyDescent="0.25">
      <c r="A205">
        <f t="shared" si="5"/>
        <v>25</v>
      </c>
      <c r="B205" s="126">
        <v>43891</v>
      </c>
      <c r="C205" s="133" t="s">
        <v>126</v>
      </c>
      <c r="D205" s="59" t="s">
        <v>36</v>
      </c>
      <c r="E205" s="123" t="s">
        <v>127</v>
      </c>
      <c r="F205" s="123">
        <v>181</v>
      </c>
      <c r="G205" s="131">
        <v>630</v>
      </c>
      <c r="H205" s="131">
        <v>400</v>
      </c>
    </row>
    <row r="206" spans="1:9" x14ac:dyDescent="0.25">
      <c r="A206">
        <f t="shared" si="5"/>
        <v>26</v>
      </c>
      <c r="B206" s="126">
        <v>43893</v>
      </c>
      <c r="C206" s="133" t="s">
        <v>117</v>
      </c>
      <c r="D206" s="59" t="s">
        <v>36</v>
      </c>
      <c r="E206" s="123" t="s">
        <v>40</v>
      </c>
      <c r="F206" s="123">
        <v>296</v>
      </c>
      <c r="G206" s="121">
        <v>2154</v>
      </c>
      <c r="H206" s="121">
        <v>1058</v>
      </c>
    </row>
    <row r="207" spans="1:9" x14ac:dyDescent="0.25">
      <c r="A207">
        <f t="shared" si="5"/>
        <v>27</v>
      </c>
      <c r="B207" s="126">
        <v>43896</v>
      </c>
      <c r="C207" s="51" t="s">
        <v>104</v>
      </c>
      <c r="D207" s="59" t="s">
        <v>36</v>
      </c>
      <c r="E207" s="70" t="s">
        <v>37</v>
      </c>
      <c r="F207" s="70">
        <v>317</v>
      </c>
      <c r="G207" s="112">
        <v>2660</v>
      </c>
      <c r="H207" s="112">
        <v>1226</v>
      </c>
      <c r="I207" s="251" t="s">
        <v>15</v>
      </c>
    </row>
    <row r="208" spans="1:9" x14ac:dyDescent="0.25">
      <c r="B208" s="260"/>
      <c r="C208" s="52"/>
      <c r="D208" s="256"/>
      <c r="E208" s="252"/>
      <c r="F208" s="253"/>
      <c r="G208" s="250">
        <f>SUM(G181:G207)</f>
        <v>42014</v>
      </c>
      <c r="H208" s="250">
        <f>SUM(H181:H207)</f>
        <v>20073</v>
      </c>
      <c r="I208" s="245">
        <f>SUM(G208:H208)</f>
        <v>62087</v>
      </c>
    </row>
    <row r="209" spans="1:9" ht="24" thickBot="1" x14ac:dyDescent="0.4">
      <c r="B209" s="410" t="s">
        <v>178</v>
      </c>
      <c r="C209" s="410"/>
      <c r="D209" s="410"/>
      <c r="E209" s="410"/>
      <c r="F209" s="410"/>
      <c r="G209" s="410"/>
      <c r="H209" s="410"/>
    </row>
    <row r="210" spans="1:9" ht="15.75" thickBot="1" x14ac:dyDescent="0.3">
      <c r="B210" s="246" t="s">
        <v>156</v>
      </c>
      <c r="C210" s="247" t="s">
        <v>157</v>
      </c>
      <c r="D210" s="247" t="s">
        <v>158</v>
      </c>
      <c r="E210" s="247" t="s">
        <v>159</v>
      </c>
      <c r="F210" s="247" t="s">
        <v>160</v>
      </c>
      <c r="G210" s="247" t="s">
        <v>23</v>
      </c>
      <c r="H210" s="248" t="s">
        <v>161</v>
      </c>
    </row>
    <row r="211" spans="1:9" x14ac:dyDescent="0.25">
      <c r="A211">
        <f t="shared" ref="A211:A280" si="6">+A210+1</f>
        <v>1</v>
      </c>
      <c r="B211" s="143">
        <v>44516</v>
      </c>
      <c r="C211" s="144" t="s">
        <v>128</v>
      </c>
      <c r="D211" s="145" t="s">
        <v>33</v>
      </c>
      <c r="E211" s="145" t="s">
        <v>112</v>
      </c>
      <c r="F211" s="145">
        <v>126</v>
      </c>
      <c r="G211" s="146">
        <v>80</v>
      </c>
      <c r="H211" s="146">
        <v>178</v>
      </c>
      <c r="I211" s="251" t="s">
        <v>15</v>
      </c>
    </row>
    <row r="212" spans="1:9" x14ac:dyDescent="0.25">
      <c r="B212" s="262"/>
      <c r="C212" s="263"/>
      <c r="D212" s="264"/>
      <c r="E212" s="264"/>
      <c r="F212" s="265"/>
      <c r="G212" s="250">
        <f>SUM(G211)</f>
        <v>80</v>
      </c>
      <c r="H212" s="250">
        <f>SUM(H211)</f>
        <v>178</v>
      </c>
      <c r="I212" s="245">
        <f>SUM(G212:H212)</f>
        <v>258</v>
      </c>
    </row>
    <row r="213" spans="1:9" ht="24" thickBot="1" x14ac:dyDescent="0.4">
      <c r="B213" s="410" t="s">
        <v>175</v>
      </c>
      <c r="C213" s="410"/>
      <c r="D213" s="410"/>
      <c r="E213" s="410"/>
      <c r="F213" s="410"/>
      <c r="G213" s="410"/>
      <c r="H213" s="410"/>
    </row>
    <row r="214" spans="1:9" ht="15.75" thickBot="1" x14ac:dyDescent="0.3">
      <c r="B214" s="246" t="s">
        <v>156</v>
      </c>
      <c r="C214" s="247" t="s">
        <v>157</v>
      </c>
      <c r="D214" s="247" t="s">
        <v>158</v>
      </c>
      <c r="E214" s="247" t="s">
        <v>159</v>
      </c>
      <c r="F214" s="247" t="s">
        <v>160</v>
      </c>
      <c r="G214" s="247" t="s">
        <v>23</v>
      </c>
      <c r="H214" s="248" t="s">
        <v>161</v>
      </c>
    </row>
    <row r="215" spans="1:9" x14ac:dyDescent="0.25">
      <c r="A215">
        <f t="shared" si="6"/>
        <v>1</v>
      </c>
      <c r="B215" s="147">
        <v>44563</v>
      </c>
      <c r="C215" s="148" t="s">
        <v>52</v>
      </c>
      <c r="D215" s="149" t="s">
        <v>36</v>
      </c>
      <c r="E215" s="149" t="s">
        <v>53</v>
      </c>
      <c r="F215" s="149">
        <v>239</v>
      </c>
      <c r="G215" s="150">
        <v>395</v>
      </c>
      <c r="H215" s="150">
        <v>686</v>
      </c>
    </row>
    <row r="216" spans="1:9" x14ac:dyDescent="0.25">
      <c r="A216">
        <f t="shared" si="6"/>
        <v>2</v>
      </c>
      <c r="B216" s="143">
        <v>44631</v>
      </c>
      <c r="C216" s="151" t="s">
        <v>129</v>
      </c>
      <c r="D216" s="152" t="s">
        <v>36</v>
      </c>
      <c r="E216" s="153" t="s">
        <v>60</v>
      </c>
      <c r="F216" s="153">
        <v>228</v>
      </c>
      <c r="G216" s="146">
        <v>214</v>
      </c>
      <c r="H216" s="146">
        <v>448</v>
      </c>
    </row>
    <row r="217" spans="1:9" x14ac:dyDescent="0.25">
      <c r="A217">
        <f t="shared" si="6"/>
        <v>3</v>
      </c>
      <c r="B217" s="143">
        <v>44652</v>
      </c>
      <c r="C217" s="154" t="s">
        <v>130</v>
      </c>
      <c r="D217" s="145" t="s">
        <v>33</v>
      </c>
      <c r="E217" s="152" t="s">
        <v>131</v>
      </c>
      <c r="F217" s="152">
        <v>50</v>
      </c>
      <c r="G217" s="155">
        <v>0</v>
      </c>
      <c r="H217" s="155">
        <v>31</v>
      </c>
    </row>
    <row r="218" spans="1:9" x14ac:dyDescent="0.25">
      <c r="A218">
        <f t="shared" si="6"/>
        <v>4</v>
      </c>
      <c r="B218" s="159">
        <v>44851</v>
      </c>
      <c r="C218" s="160" t="s">
        <v>45</v>
      </c>
      <c r="D218" s="161" t="s">
        <v>80</v>
      </c>
      <c r="E218" s="161" t="s">
        <v>40</v>
      </c>
      <c r="F218" s="161">
        <v>67</v>
      </c>
      <c r="G218" s="162">
        <v>76</v>
      </c>
      <c r="H218" s="162">
        <v>37</v>
      </c>
    </row>
    <row r="219" spans="1:9" x14ac:dyDescent="0.25">
      <c r="A219">
        <f t="shared" si="6"/>
        <v>5</v>
      </c>
      <c r="B219" s="159">
        <v>44858</v>
      </c>
      <c r="C219" s="163" t="s">
        <v>61</v>
      </c>
      <c r="D219" s="164" t="s">
        <v>33</v>
      </c>
      <c r="E219" s="164" t="s">
        <v>41</v>
      </c>
      <c r="F219" s="164">
        <v>82</v>
      </c>
      <c r="G219" s="165">
        <v>108</v>
      </c>
      <c r="H219" s="165">
        <v>51</v>
      </c>
    </row>
    <row r="220" spans="1:9" x14ac:dyDescent="0.25">
      <c r="A220">
        <f t="shared" si="6"/>
        <v>6</v>
      </c>
      <c r="B220" s="166">
        <v>44859</v>
      </c>
      <c r="C220" s="163" t="s">
        <v>132</v>
      </c>
      <c r="D220" s="164" t="s">
        <v>33</v>
      </c>
      <c r="E220" s="164" t="s">
        <v>40</v>
      </c>
      <c r="F220" s="164">
        <v>118</v>
      </c>
      <c r="G220" s="167">
        <v>67</v>
      </c>
      <c r="H220" s="167">
        <v>101</v>
      </c>
    </row>
    <row r="221" spans="1:9" x14ac:dyDescent="0.25">
      <c r="A221">
        <f t="shared" si="6"/>
        <v>7</v>
      </c>
      <c r="B221" s="159">
        <v>44865</v>
      </c>
      <c r="C221" s="163" t="s">
        <v>133</v>
      </c>
      <c r="D221" s="164" t="s">
        <v>33</v>
      </c>
      <c r="E221" s="164" t="s">
        <v>41</v>
      </c>
      <c r="F221" s="164">
        <v>108</v>
      </c>
      <c r="G221" s="165">
        <v>158</v>
      </c>
      <c r="H221" s="165">
        <v>73</v>
      </c>
    </row>
    <row r="222" spans="1:9" x14ac:dyDescent="0.25">
      <c r="A222">
        <f t="shared" si="6"/>
        <v>8</v>
      </c>
      <c r="B222" s="166">
        <v>44867</v>
      </c>
      <c r="C222" s="168" t="s">
        <v>134</v>
      </c>
      <c r="D222" s="161" t="s">
        <v>33</v>
      </c>
      <c r="E222" s="169" t="s">
        <v>40</v>
      </c>
      <c r="F222" s="169">
        <v>111</v>
      </c>
      <c r="G222" s="161">
        <v>136</v>
      </c>
      <c r="H222" s="161">
        <v>89</v>
      </c>
    </row>
    <row r="223" spans="1:9" x14ac:dyDescent="0.25">
      <c r="A223">
        <f t="shared" si="6"/>
        <v>9</v>
      </c>
      <c r="B223" s="170">
        <v>44875</v>
      </c>
      <c r="C223" s="168" t="s">
        <v>42</v>
      </c>
      <c r="D223" s="164" t="s">
        <v>135</v>
      </c>
      <c r="E223" s="171" t="s">
        <v>40</v>
      </c>
      <c r="F223" s="171">
        <v>156</v>
      </c>
      <c r="G223" s="165">
        <v>220</v>
      </c>
      <c r="H223" s="165">
        <v>233</v>
      </c>
    </row>
    <row r="224" spans="1:9" x14ac:dyDescent="0.25">
      <c r="A224">
        <f t="shared" si="6"/>
        <v>10</v>
      </c>
      <c r="B224" s="159">
        <v>44881</v>
      </c>
      <c r="C224" s="163" t="s">
        <v>136</v>
      </c>
      <c r="D224" s="164" t="s">
        <v>33</v>
      </c>
      <c r="E224" s="164" t="s">
        <v>41</v>
      </c>
      <c r="F224" s="164">
        <v>49</v>
      </c>
      <c r="G224" s="165">
        <v>84</v>
      </c>
      <c r="H224" s="165">
        <v>10</v>
      </c>
    </row>
    <row r="225" spans="1:9" x14ac:dyDescent="0.25">
      <c r="A225">
        <f t="shared" si="6"/>
        <v>11</v>
      </c>
      <c r="B225" s="170">
        <v>44883</v>
      </c>
      <c r="C225" s="168" t="s">
        <v>137</v>
      </c>
      <c r="D225" s="161" t="s">
        <v>33</v>
      </c>
      <c r="E225" s="161" t="s">
        <v>40</v>
      </c>
      <c r="F225" s="161">
        <v>138</v>
      </c>
      <c r="G225" s="162">
        <v>133</v>
      </c>
      <c r="H225" s="162">
        <v>169</v>
      </c>
    </row>
    <row r="226" spans="1:9" x14ac:dyDescent="0.25">
      <c r="A226">
        <f t="shared" si="6"/>
        <v>12</v>
      </c>
      <c r="B226" s="172">
        <v>44895</v>
      </c>
      <c r="C226" s="163" t="s">
        <v>138</v>
      </c>
      <c r="D226" s="164" t="s">
        <v>33</v>
      </c>
      <c r="E226" s="164" t="s">
        <v>40</v>
      </c>
      <c r="F226" s="164">
        <v>80</v>
      </c>
      <c r="G226" s="173">
        <v>97</v>
      </c>
      <c r="H226" s="173">
        <v>78</v>
      </c>
    </row>
    <row r="227" spans="1:9" x14ac:dyDescent="0.25">
      <c r="A227">
        <f t="shared" si="6"/>
        <v>13</v>
      </c>
      <c r="B227" s="170">
        <v>44901</v>
      </c>
      <c r="C227" s="174" t="s">
        <v>116</v>
      </c>
      <c r="D227" s="161" t="s">
        <v>135</v>
      </c>
      <c r="E227" s="169" t="s">
        <v>60</v>
      </c>
      <c r="F227" s="169">
        <v>228</v>
      </c>
      <c r="G227" s="175">
        <v>875</v>
      </c>
      <c r="H227" s="175">
        <v>458</v>
      </c>
    </row>
    <row r="228" spans="1:9" x14ac:dyDescent="0.25">
      <c r="A228">
        <f t="shared" si="6"/>
        <v>14</v>
      </c>
      <c r="B228" s="170">
        <v>44916</v>
      </c>
      <c r="C228" s="174" t="s">
        <v>117</v>
      </c>
      <c r="D228" s="161" t="s">
        <v>135</v>
      </c>
      <c r="E228" s="161" t="s">
        <v>40</v>
      </c>
      <c r="F228" s="161">
        <v>296</v>
      </c>
      <c r="G228" s="175">
        <v>2114</v>
      </c>
      <c r="H228" s="175">
        <v>1051</v>
      </c>
    </row>
    <row r="229" spans="1:9" x14ac:dyDescent="0.25">
      <c r="A229">
        <f t="shared" si="6"/>
        <v>15</v>
      </c>
      <c r="B229" s="176">
        <v>44920</v>
      </c>
      <c r="C229" s="177" t="s">
        <v>139</v>
      </c>
      <c r="D229" s="161" t="s">
        <v>135</v>
      </c>
      <c r="E229" s="161" t="s">
        <v>37</v>
      </c>
      <c r="F229" s="161">
        <v>294</v>
      </c>
      <c r="G229" s="175">
        <v>2238</v>
      </c>
      <c r="H229" s="175">
        <v>984</v>
      </c>
    </row>
    <row r="230" spans="1:9" x14ac:dyDescent="0.25">
      <c r="A230">
        <f t="shared" si="6"/>
        <v>16</v>
      </c>
      <c r="B230" s="176">
        <v>44920</v>
      </c>
      <c r="C230" s="178" t="s">
        <v>140</v>
      </c>
      <c r="D230" s="164" t="s">
        <v>33</v>
      </c>
      <c r="E230" s="164" t="s">
        <v>41</v>
      </c>
      <c r="F230" s="164">
        <v>285</v>
      </c>
      <c r="G230" s="165">
        <v>1639</v>
      </c>
      <c r="H230" s="165">
        <v>755</v>
      </c>
    </row>
    <row r="231" spans="1:9" x14ac:dyDescent="0.25">
      <c r="A231">
        <f t="shared" si="6"/>
        <v>17</v>
      </c>
      <c r="B231" s="176">
        <v>44920</v>
      </c>
      <c r="C231" s="179" t="s">
        <v>105</v>
      </c>
      <c r="D231" s="164" t="s">
        <v>33</v>
      </c>
      <c r="E231" s="171" t="s">
        <v>40</v>
      </c>
      <c r="F231" s="171">
        <v>179</v>
      </c>
      <c r="G231" s="165">
        <v>300</v>
      </c>
      <c r="H231" s="165">
        <v>282</v>
      </c>
    </row>
    <row r="232" spans="1:9" x14ac:dyDescent="0.25">
      <c r="A232">
        <f t="shared" si="6"/>
        <v>18</v>
      </c>
      <c r="B232" s="170">
        <v>44925</v>
      </c>
      <c r="C232" s="174" t="s">
        <v>116</v>
      </c>
      <c r="D232" s="161" t="s">
        <v>135</v>
      </c>
      <c r="E232" s="169" t="s">
        <v>60</v>
      </c>
      <c r="F232" s="169">
        <v>228</v>
      </c>
      <c r="G232" s="162">
        <v>872</v>
      </c>
      <c r="H232" s="162">
        <v>463</v>
      </c>
      <c r="I232" s="251" t="s">
        <v>15</v>
      </c>
    </row>
    <row r="233" spans="1:9" x14ac:dyDescent="0.25">
      <c r="B233" s="266"/>
      <c r="C233" s="132"/>
      <c r="D233" s="267"/>
      <c r="E233" s="268"/>
      <c r="F233" s="268"/>
      <c r="G233" s="250">
        <f>SUM(G215:G232)</f>
        <v>9726</v>
      </c>
      <c r="H233" s="250">
        <f>SUM(H215:H232)</f>
        <v>5999</v>
      </c>
      <c r="I233" s="245">
        <f>SUM(G233:H233)</f>
        <v>15725</v>
      </c>
    </row>
    <row r="234" spans="1:9" ht="24" thickBot="1" x14ac:dyDescent="0.4">
      <c r="B234" s="410" t="s">
        <v>176</v>
      </c>
      <c r="C234" s="410"/>
      <c r="D234" s="410"/>
      <c r="E234" s="410"/>
      <c r="F234" s="410"/>
      <c r="G234" s="410"/>
      <c r="H234" s="410"/>
    </row>
    <row r="235" spans="1:9" ht="15.75" thickBot="1" x14ac:dyDescent="0.3">
      <c r="B235" s="246" t="s">
        <v>156</v>
      </c>
      <c r="C235" s="247" t="s">
        <v>157</v>
      </c>
      <c r="D235" s="247" t="s">
        <v>158</v>
      </c>
      <c r="E235" s="247" t="s">
        <v>159</v>
      </c>
      <c r="F235" s="247" t="s">
        <v>160</v>
      </c>
      <c r="G235" s="247" t="s">
        <v>23</v>
      </c>
      <c r="H235" s="248" t="s">
        <v>161</v>
      </c>
    </row>
    <row r="236" spans="1:9" x14ac:dyDescent="0.25">
      <c r="A236">
        <f t="shared" si="6"/>
        <v>1</v>
      </c>
      <c r="B236" s="170">
        <v>44935</v>
      </c>
      <c r="C236" s="174" t="s">
        <v>116</v>
      </c>
      <c r="D236" s="161" t="s">
        <v>135</v>
      </c>
      <c r="E236" s="169" t="s">
        <v>60</v>
      </c>
      <c r="F236" s="169">
        <v>228</v>
      </c>
      <c r="G236" s="175">
        <v>910</v>
      </c>
      <c r="H236" s="175">
        <v>459</v>
      </c>
    </row>
    <row r="237" spans="1:9" x14ac:dyDescent="0.25">
      <c r="A237">
        <f t="shared" si="6"/>
        <v>2</v>
      </c>
      <c r="B237" s="170">
        <v>44937</v>
      </c>
      <c r="C237" s="180" t="s">
        <v>139</v>
      </c>
      <c r="D237" s="161" t="s">
        <v>135</v>
      </c>
      <c r="E237" s="161" t="s">
        <v>37</v>
      </c>
      <c r="F237" s="161">
        <v>294</v>
      </c>
      <c r="G237" s="175">
        <v>1902</v>
      </c>
      <c r="H237" s="175">
        <v>972</v>
      </c>
    </row>
    <row r="238" spans="1:9" x14ac:dyDescent="0.25">
      <c r="A238">
        <f t="shared" si="6"/>
        <v>3</v>
      </c>
      <c r="B238" s="181">
        <v>44944</v>
      </c>
      <c r="C238" s="174" t="s">
        <v>117</v>
      </c>
      <c r="D238" s="161" t="s">
        <v>135</v>
      </c>
      <c r="E238" s="161" t="s">
        <v>40</v>
      </c>
      <c r="F238" s="161">
        <v>296</v>
      </c>
      <c r="G238" s="175">
        <v>2416</v>
      </c>
      <c r="H238" s="175">
        <v>1048</v>
      </c>
    </row>
    <row r="239" spans="1:9" x14ac:dyDescent="0.25">
      <c r="A239">
        <f t="shared" si="6"/>
        <v>4</v>
      </c>
      <c r="B239" s="170">
        <v>44947</v>
      </c>
      <c r="C239" s="168" t="s">
        <v>106</v>
      </c>
      <c r="D239" s="161" t="s">
        <v>135</v>
      </c>
      <c r="E239" s="182" t="s">
        <v>37</v>
      </c>
      <c r="F239" s="182">
        <v>182</v>
      </c>
      <c r="G239" s="182">
        <v>665</v>
      </c>
      <c r="H239" s="183">
        <v>394</v>
      </c>
    </row>
    <row r="240" spans="1:9" x14ac:dyDescent="0.25">
      <c r="A240">
        <f t="shared" si="6"/>
        <v>5</v>
      </c>
      <c r="B240" s="170">
        <v>44948</v>
      </c>
      <c r="C240" s="168" t="s">
        <v>52</v>
      </c>
      <c r="D240" s="161" t="s">
        <v>135</v>
      </c>
      <c r="E240" s="184" t="s">
        <v>53</v>
      </c>
      <c r="F240" s="184">
        <v>239</v>
      </c>
      <c r="G240" s="173">
        <v>1186</v>
      </c>
      <c r="H240" s="173">
        <v>750</v>
      </c>
    </row>
    <row r="241" spans="1:8" x14ac:dyDescent="0.25">
      <c r="A241">
        <f t="shared" si="6"/>
        <v>6</v>
      </c>
      <c r="B241" s="170">
        <v>44951</v>
      </c>
      <c r="C241" s="180" t="s">
        <v>139</v>
      </c>
      <c r="D241" s="161" t="s">
        <v>135</v>
      </c>
      <c r="E241" s="161" t="s">
        <v>37</v>
      </c>
      <c r="F241" s="161">
        <v>294</v>
      </c>
      <c r="G241" s="162">
        <v>2014</v>
      </c>
      <c r="H241" s="162">
        <v>933</v>
      </c>
    </row>
    <row r="242" spans="1:8" x14ac:dyDescent="0.25">
      <c r="A242">
        <f t="shared" si="6"/>
        <v>7</v>
      </c>
      <c r="B242" s="170">
        <v>44954</v>
      </c>
      <c r="C242" s="174" t="s">
        <v>140</v>
      </c>
      <c r="D242" s="161" t="s">
        <v>33</v>
      </c>
      <c r="E242" s="164" t="s">
        <v>41</v>
      </c>
      <c r="F242" s="164">
        <v>285</v>
      </c>
      <c r="G242" s="162">
        <v>1740</v>
      </c>
      <c r="H242" s="162">
        <v>746</v>
      </c>
    </row>
    <row r="243" spans="1:8" x14ac:dyDescent="0.25">
      <c r="A243">
        <f t="shared" si="6"/>
        <v>8</v>
      </c>
      <c r="B243" s="170">
        <v>44955</v>
      </c>
      <c r="C243" s="174" t="s">
        <v>119</v>
      </c>
      <c r="D243" s="161" t="s">
        <v>36</v>
      </c>
      <c r="E243" s="161" t="s">
        <v>120</v>
      </c>
      <c r="F243" s="161">
        <v>294</v>
      </c>
      <c r="G243" s="162">
        <v>2006</v>
      </c>
      <c r="H243" s="162">
        <v>935</v>
      </c>
    </row>
    <row r="244" spans="1:8" x14ac:dyDescent="0.25">
      <c r="A244">
        <f t="shared" si="6"/>
        <v>9</v>
      </c>
      <c r="B244" s="170">
        <v>44958</v>
      </c>
      <c r="C244" s="174" t="s">
        <v>117</v>
      </c>
      <c r="D244" s="161" t="s">
        <v>135</v>
      </c>
      <c r="E244" s="161" t="s">
        <v>40</v>
      </c>
      <c r="F244" s="161">
        <v>296</v>
      </c>
      <c r="G244" s="162">
        <v>2000</v>
      </c>
      <c r="H244" s="162">
        <v>1054</v>
      </c>
    </row>
    <row r="245" spans="1:8" x14ac:dyDescent="0.25">
      <c r="A245">
        <f t="shared" si="6"/>
        <v>10</v>
      </c>
      <c r="B245" s="170">
        <v>44959</v>
      </c>
      <c r="C245" s="174" t="s">
        <v>116</v>
      </c>
      <c r="D245" s="161" t="s">
        <v>135</v>
      </c>
      <c r="E245" s="169" t="s">
        <v>60</v>
      </c>
      <c r="F245" s="169">
        <v>228</v>
      </c>
      <c r="G245" s="162">
        <v>903</v>
      </c>
      <c r="H245" s="162">
        <v>445</v>
      </c>
    </row>
    <row r="246" spans="1:8" x14ac:dyDescent="0.25">
      <c r="A246">
        <f t="shared" si="6"/>
        <v>11</v>
      </c>
      <c r="B246" s="170">
        <v>44963</v>
      </c>
      <c r="C246" s="168" t="s">
        <v>106</v>
      </c>
      <c r="D246" s="161" t="s">
        <v>135</v>
      </c>
      <c r="E246" s="182" t="s">
        <v>37</v>
      </c>
      <c r="F246" s="182">
        <v>182</v>
      </c>
      <c r="G246" s="182">
        <v>484</v>
      </c>
      <c r="H246" s="183">
        <v>391</v>
      </c>
    </row>
    <row r="247" spans="1:8" x14ac:dyDescent="0.25">
      <c r="A247">
        <f t="shared" si="6"/>
        <v>12</v>
      </c>
      <c r="B247" s="170">
        <v>44964</v>
      </c>
      <c r="C247" s="174" t="s">
        <v>140</v>
      </c>
      <c r="D247" s="182" t="s">
        <v>33</v>
      </c>
      <c r="E247" s="164" t="s">
        <v>41</v>
      </c>
      <c r="F247" s="164">
        <v>285</v>
      </c>
      <c r="G247" s="175">
        <v>1748</v>
      </c>
      <c r="H247" s="175">
        <v>763</v>
      </c>
    </row>
    <row r="248" spans="1:8" x14ac:dyDescent="0.25">
      <c r="A248">
        <f t="shared" si="6"/>
        <v>13</v>
      </c>
      <c r="B248" s="176">
        <v>44965</v>
      </c>
      <c r="C248" s="185" t="s">
        <v>139</v>
      </c>
      <c r="D248" s="161" t="s">
        <v>135</v>
      </c>
      <c r="E248" s="161" t="s">
        <v>37</v>
      </c>
      <c r="F248" s="161">
        <v>294</v>
      </c>
      <c r="G248" s="162">
        <v>2043</v>
      </c>
      <c r="H248" s="162">
        <v>964</v>
      </c>
    </row>
    <row r="249" spans="1:8" x14ac:dyDescent="0.25">
      <c r="A249">
        <f t="shared" si="6"/>
        <v>14</v>
      </c>
      <c r="B249" s="176">
        <v>44965</v>
      </c>
      <c r="C249" s="186" t="s">
        <v>122</v>
      </c>
      <c r="D249" s="164" t="s">
        <v>33</v>
      </c>
      <c r="E249" s="164" t="s">
        <v>41</v>
      </c>
      <c r="F249" s="164">
        <v>238</v>
      </c>
      <c r="G249" s="165">
        <v>1171</v>
      </c>
      <c r="H249" s="165">
        <v>582</v>
      </c>
    </row>
    <row r="250" spans="1:8" x14ac:dyDescent="0.25">
      <c r="A250">
        <f t="shared" si="6"/>
        <v>15</v>
      </c>
      <c r="B250" s="170">
        <v>44966</v>
      </c>
      <c r="C250" s="168" t="s">
        <v>141</v>
      </c>
      <c r="D250" s="164" t="s">
        <v>33</v>
      </c>
      <c r="E250" s="161" t="s">
        <v>34</v>
      </c>
      <c r="F250" s="161">
        <v>288</v>
      </c>
      <c r="G250" s="162">
        <v>2203</v>
      </c>
      <c r="H250" s="162">
        <v>1052</v>
      </c>
    </row>
    <row r="251" spans="1:8" x14ac:dyDescent="0.25">
      <c r="A251">
        <f t="shared" si="6"/>
        <v>16</v>
      </c>
      <c r="B251" s="170">
        <v>44969</v>
      </c>
      <c r="C251" s="174" t="s">
        <v>116</v>
      </c>
      <c r="D251" s="161" t="s">
        <v>135</v>
      </c>
      <c r="E251" s="169" t="s">
        <v>60</v>
      </c>
      <c r="F251" s="169">
        <v>228</v>
      </c>
      <c r="G251" s="162">
        <v>909</v>
      </c>
      <c r="H251" s="162">
        <v>455</v>
      </c>
    </row>
    <row r="252" spans="1:8" x14ac:dyDescent="0.25">
      <c r="A252">
        <f t="shared" si="6"/>
        <v>17</v>
      </c>
      <c r="B252" s="170">
        <v>44972</v>
      </c>
      <c r="C252" s="174" t="s">
        <v>117</v>
      </c>
      <c r="D252" s="161" t="s">
        <v>135</v>
      </c>
      <c r="E252" s="161" t="s">
        <v>40</v>
      </c>
      <c r="F252" s="161">
        <v>296</v>
      </c>
      <c r="G252" s="162">
        <v>2145</v>
      </c>
      <c r="H252" s="162">
        <v>1047</v>
      </c>
    </row>
    <row r="253" spans="1:8" x14ac:dyDescent="0.25">
      <c r="A253">
        <f t="shared" si="6"/>
        <v>18</v>
      </c>
      <c r="B253" s="170">
        <v>44979</v>
      </c>
      <c r="C253" s="180" t="s">
        <v>139</v>
      </c>
      <c r="D253" s="161" t="s">
        <v>135</v>
      </c>
      <c r="E253" s="161" t="s">
        <v>37</v>
      </c>
      <c r="F253" s="161">
        <v>294</v>
      </c>
      <c r="G253" s="162">
        <v>2039</v>
      </c>
      <c r="H253" s="162">
        <v>951</v>
      </c>
    </row>
    <row r="254" spans="1:8" x14ac:dyDescent="0.25">
      <c r="A254">
        <f t="shared" si="6"/>
        <v>19</v>
      </c>
      <c r="B254" s="187">
        <v>44980</v>
      </c>
      <c r="C254" s="188" t="s">
        <v>52</v>
      </c>
      <c r="D254" s="161" t="s">
        <v>135</v>
      </c>
      <c r="E254" s="184" t="s">
        <v>53</v>
      </c>
      <c r="F254" s="184">
        <v>239</v>
      </c>
      <c r="G254" s="165">
        <v>1168</v>
      </c>
      <c r="H254" s="165">
        <v>746</v>
      </c>
    </row>
    <row r="255" spans="1:8" x14ac:dyDescent="0.25">
      <c r="A255">
        <f t="shared" si="6"/>
        <v>20</v>
      </c>
      <c r="B255" s="176">
        <v>44986</v>
      </c>
      <c r="C255" s="185" t="s">
        <v>117</v>
      </c>
      <c r="D255" s="161" t="s">
        <v>135</v>
      </c>
      <c r="E255" s="161" t="s">
        <v>40</v>
      </c>
      <c r="F255" s="161">
        <v>296</v>
      </c>
      <c r="G255" s="162">
        <v>1870</v>
      </c>
      <c r="H255" s="162">
        <v>1021</v>
      </c>
    </row>
    <row r="256" spans="1:8" x14ac:dyDescent="0.25">
      <c r="A256">
        <f t="shared" si="6"/>
        <v>21</v>
      </c>
      <c r="B256" s="176">
        <v>44986</v>
      </c>
      <c r="C256" s="186" t="s">
        <v>141</v>
      </c>
      <c r="D256" s="164" t="s">
        <v>33</v>
      </c>
      <c r="E256" s="161" t="s">
        <v>34</v>
      </c>
      <c r="F256" s="161">
        <v>288</v>
      </c>
      <c r="G256" s="162">
        <v>2019</v>
      </c>
      <c r="H256" s="162">
        <v>1078</v>
      </c>
    </row>
    <row r="257" spans="1:8" x14ac:dyDescent="0.25">
      <c r="A257">
        <f t="shared" si="6"/>
        <v>22</v>
      </c>
      <c r="B257" s="176">
        <v>44993</v>
      </c>
      <c r="C257" s="185" t="s">
        <v>139</v>
      </c>
      <c r="D257" s="161" t="s">
        <v>135</v>
      </c>
      <c r="E257" s="161" t="s">
        <v>37</v>
      </c>
      <c r="F257" s="161">
        <v>294</v>
      </c>
      <c r="G257" s="162">
        <v>2076</v>
      </c>
      <c r="H257" s="162">
        <v>952</v>
      </c>
    </row>
    <row r="258" spans="1:8" x14ac:dyDescent="0.25">
      <c r="A258">
        <f t="shared" si="6"/>
        <v>23</v>
      </c>
      <c r="B258" s="176">
        <v>44993</v>
      </c>
      <c r="C258" s="185" t="s">
        <v>116</v>
      </c>
      <c r="D258" s="161" t="s">
        <v>135</v>
      </c>
      <c r="E258" s="169" t="s">
        <v>60</v>
      </c>
      <c r="F258" s="169">
        <v>228</v>
      </c>
      <c r="G258" s="162">
        <v>910</v>
      </c>
      <c r="H258" s="162">
        <v>460</v>
      </c>
    </row>
    <row r="259" spans="1:8" x14ac:dyDescent="0.25">
      <c r="A259">
        <f t="shared" si="6"/>
        <v>24</v>
      </c>
      <c r="B259" s="170">
        <v>44994</v>
      </c>
      <c r="C259" s="189" t="s">
        <v>141</v>
      </c>
      <c r="D259" s="164" t="s">
        <v>33</v>
      </c>
      <c r="E259" s="161" t="s">
        <v>34</v>
      </c>
      <c r="F259" s="161">
        <v>288</v>
      </c>
      <c r="G259" s="162">
        <v>2061</v>
      </c>
      <c r="H259" s="162">
        <v>1096</v>
      </c>
    </row>
    <row r="260" spans="1:8" x14ac:dyDescent="0.25">
      <c r="A260">
        <f t="shared" si="6"/>
        <v>25</v>
      </c>
      <c r="B260" s="170">
        <v>45000</v>
      </c>
      <c r="C260" s="180" t="s">
        <v>139</v>
      </c>
      <c r="D260" s="161" t="s">
        <v>135</v>
      </c>
      <c r="E260" s="161" t="s">
        <v>37</v>
      </c>
      <c r="F260" s="161">
        <v>294</v>
      </c>
      <c r="G260" s="162">
        <v>1925</v>
      </c>
      <c r="H260" s="162">
        <v>961</v>
      </c>
    </row>
    <row r="261" spans="1:8" x14ac:dyDescent="0.25">
      <c r="A261">
        <f t="shared" si="6"/>
        <v>26</v>
      </c>
      <c r="B261" s="170">
        <v>45001</v>
      </c>
      <c r="C261" s="168" t="s">
        <v>63</v>
      </c>
      <c r="D261" s="161" t="s">
        <v>135</v>
      </c>
      <c r="E261" s="161" t="s">
        <v>48</v>
      </c>
      <c r="F261" s="161">
        <v>294</v>
      </c>
      <c r="G261" s="162">
        <v>1664</v>
      </c>
      <c r="H261" s="162">
        <v>864</v>
      </c>
    </row>
    <row r="262" spans="1:8" x14ac:dyDescent="0.25">
      <c r="A262">
        <f t="shared" si="6"/>
        <v>27</v>
      </c>
      <c r="B262" s="170">
        <v>45010</v>
      </c>
      <c r="C262" s="168" t="s">
        <v>142</v>
      </c>
      <c r="D262" s="161" t="s">
        <v>135</v>
      </c>
      <c r="E262" s="171" t="s">
        <v>40</v>
      </c>
      <c r="F262" s="171">
        <v>156</v>
      </c>
      <c r="G262" s="165">
        <v>85</v>
      </c>
      <c r="H262" s="165">
        <v>237</v>
      </c>
    </row>
    <row r="263" spans="1:8" x14ac:dyDescent="0.25">
      <c r="A263">
        <f t="shared" si="6"/>
        <v>28</v>
      </c>
      <c r="B263" s="170">
        <v>45014</v>
      </c>
      <c r="C263" s="168" t="s">
        <v>143</v>
      </c>
      <c r="D263" s="164" t="s">
        <v>33</v>
      </c>
      <c r="E263" s="164" t="s">
        <v>60</v>
      </c>
      <c r="F263" s="164">
        <v>140</v>
      </c>
      <c r="G263" s="165">
        <v>311</v>
      </c>
      <c r="H263" s="165">
        <v>155</v>
      </c>
    </row>
    <row r="264" spans="1:8" x14ac:dyDescent="0.25">
      <c r="A264">
        <f t="shared" si="6"/>
        <v>29</v>
      </c>
      <c r="B264" s="170">
        <v>45015</v>
      </c>
      <c r="C264" s="180" t="s">
        <v>144</v>
      </c>
      <c r="D264" s="161" t="s">
        <v>80</v>
      </c>
      <c r="E264" s="161" t="s">
        <v>40</v>
      </c>
      <c r="F264" s="161">
        <v>138</v>
      </c>
      <c r="G264" s="162">
        <v>219</v>
      </c>
      <c r="H264" s="162">
        <v>101</v>
      </c>
    </row>
    <row r="265" spans="1:8" x14ac:dyDescent="0.25">
      <c r="A265">
        <f t="shared" si="6"/>
        <v>30</v>
      </c>
      <c r="B265" s="190">
        <v>45017</v>
      </c>
      <c r="C265" s="180" t="s">
        <v>139</v>
      </c>
      <c r="D265" s="161" t="s">
        <v>135</v>
      </c>
      <c r="E265" s="161" t="s">
        <v>37</v>
      </c>
      <c r="F265" s="161">
        <v>294</v>
      </c>
      <c r="G265" s="175">
        <v>2017</v>
      </c>
      <c r="H265" s="175">
        <v>956</v>
      </c>
    </row>
    <row r="266" spans="1:8" x14ac:dyDescent="0.25">
      <c r="A266">
        <f t="shared" si="6"/>
        <v>31</v>
      </c>
      <c r="B266" s="190">
        <v>45223</v>
      </c>
      <c r="C266" s="191" t="s">
        <v>133</v>
      </c>
      <c r="D266" s="161" t="s">
        <v>145</v>
      </c>
      <c r="E266" s="171" t="s">
        <v>41</v>
      </c>
      <c r="F266" s="171">
        <v>108</v>
      </c>
      <c r="G266" s="192">
        <v>114</v>
      </c>
      <c r="H266" s="192">
        <v>69</v>
      </c>
    </row>
    <row r="267" spans="1:8" x14ac:dyDescent="0.25">
      <c r="A267">
        <f t="shared" si="6"/>
        <v>32</v>
      </c>
      <c r="B267" s="170">
        <v>45233</v>
      </c>
      <c r="C267" s="193" t="s">
        <v>134</v>
      </c>
      <c r="D267" s="194" t="s">
        <v>145</v>
      </c>
      <c r="E267" s="194" t="s">
        <v>50</v>
      </c>
      <c r="F267" s="171">
        <v>111</v>
      </c>
      <c r="G267" s="192">
        <v>103</v>
      </c>
      <c r="H267" s="192">
        <v>91</v>
      </c>
    </row>
    <row r="268" spans="1:8" x14ac:dyDescent="0.25">
      <c r="A268">
        <f t="shared" si="6"/>
        <v>33</v>
      </c>
      <c r="B268" s="170">
        <v>45242</v>
      </c>
      <c r="C268" s="193" t="s">
        <v>138</v>
      </c>
      <c r="D268" s="164" t="s">
        <v>33</v>
      </c>
      <c r="E268" s="195" t="s">
        <v>40</v>
      </c>
      <c r="F268" s="171">
        <v>80</v>
      </c>
      <c r="G268" s="192">
        <v>109</v>
      </c>
      <c r="H268" s="192">
        <v>83</v>
      </c>
    </row>
    <row r="269" spans="1:8" x14ac:dyDescent="0.25">
      <c r="A269">
        <f t="shared" si="6"/>
        <v>34</v>
      </c>
      <c r="B269" s="170">
        <v>45246</v>
      </c>
      <c r="C269" s="191" t="s">
        <v>146</v>
      </c>
      <c r="D269" s="194" t="s">
        <v>145</v>
      </c>
      <c r="E269" s="194" t="s">
        <v>37</v>
      </c>
      <c r="F269" s="171">
        <v>139</v>
      </c>
      <c r="G269" s="192">
        <v>191</v>
      </c>
      <c r="H269" s="192">
        <v>172</v>
      </c>
    </row>
    <row r="270" spans="1:8" x14ac:dyDescent="0.25">
      <c r="A270">
        <f t="shared" si="6"/>
        <v>35</v>
      </c>
      <c r="B270" s="181">
        <v>45250</v>
      </c>
      <c r="C270" s="168" t="s">
        <v>147</v>
      </c>
      <c r="D270" s="161" t="s">
        <v>135</v>
      </c>
      <c r="E270" s="171" t="s">
        <v>48</v>
      </c>
      <c r="F270" s="171" t="s">
        <v>148</v>
      </c>
      <c r="G270" s="192">
        <v>1780</v>
      </c>
      <c r="H270" s="192">
        <v>650</v>
      </c>
    </row>
    <row r="271" spans="1:8" x14ac:dyDescent="0.25">
      <c r="A271">
        <f t="shared" si="6"/>
        <v>36</v>
      </c>
      <c r="B271" s="170">
        <v>45271</v>
      </c>
      <c r="C271" s="174" t="s">
        <v>116</v>
      </c>
      <c r="D271" s="161" t="s">
        <v>135</v>
      </c>
      <c r="E271" s="169" t="s">
        <v>60</v>
      </c>
      <c r="F271" s="171">
        <v>228</v>
      </c>
      <c r="G271" s="196">
        <v>802</v>
      </c>
      <c r="H271" s="196">
        <v>469</v>
      </c>
    </row>
    <row r="272" spans="1:8" x14ac:dyDescent="0.25">
      <c r="A272">
        <f t="shared" si="6"/>
        <v>37</v>
      </c>
      <c r="B272" s="170">
        <v>45280</v>
      </c>
      <c r="C272" s="197" t="s">
        <v>140</v>
      </c>
      <c r="D272" s="198" t="s">
        <v>145</v>
      </c>
      <c r="E272" s="161" t="s">
        <v>41</v>
      </c>
      <c r="F272" s="171">
        <v>285</v>
      </c>
      <c r="G272" s="199">
        <v>1675</v>
      </c>
      <c r="H272" s="199">
        <v>775</v>
      </c>
    </row>
    <row r="273" spans="1:9" x14ac:dyDescent="0.25">
      <c r="A273">
        <f t="shared" si="6"/>
        <v>38</v>
      </c>
      <c r="B273" s="170">
        <v>45284</v>
      </c>
      <c r="C273" s="168" t="s">
        <v>43</v>
      </c>
      <c r="D273" s="161" t="s">
        <v>135</v>
      </c>
      <c r="E273" s="171" t="s">
        <v>40</v>
      </c>
      <c r="F273" s="171">
        <v>181</v>
      </c>
      <c r="G273" s="192">
        <v>205</v>
      </c>
      <c r="H273" s="192">
        <v>389</v>
      </c>
    </row>
    <row r="274" spans="1:9" x14ac:dyDescent="0.25">
      <c r="A274">
        <f t="shared" si="6"/>
        <v>39</v>
      </c>
      <c r="B274" s="170">
        <v>45285</v>
      </c>
      <c r="C274" s="174" t="s">
        <v>117</v>
      </c>
      <c r="D274" s="161" t="s">
        <v>135</v>
      </c>
      <c r="E274" s="161" t="s">
        <v>40</v>
      </c>
      <c r="F274" s="171">
        <v>296</v>
      </c>
      <c r="G274" s="196">
        <v>2544</v>
      </c>
      <c r="H274" s="196">
        <v>994</v>
      </c>
      <c r="I274" s="251" t="s">
        <v>15</v>
      </c>
    </row>
    <row r="275" spans="1:9" x14ac:dyDescent="0.25">
      <c r="B275" s="266"/>
      <c r="C275" s="132"/>
      <c r="D275" s="267"/>
      <c r="E275" s="267"/>
      <c r="F275" s="158"/>
      <c r="G275" s="250">
        <f>SUM(G236:G274)</f>
        <v>52332</v>
      </c>
      <c r="H275" s="250">
        <f>SUM(H236:H274)</f>
        <v>26260</v>
      </c>
      <c r="I275" s="245">
        <f>SUM(G275:H275)</f>
        <v>78592</v>
      </c>
    </row>
    <row r="276" spans="1:9" ht="24" thickBot="1" x14ac:dyDescent="0.4">
      <c r="B276" s="410" t="s">
        <v>177</v>
      </c>
      <c r="C276" s="410"/>
      <c r="D276" s="410"/>
      <c r="E276" s="410"/>
      <c r="F276" s="410"/>
      <c r="G276" s="410"/>
      <c r="H276" s="410"/>
    </row>
    <row r="277" spans="1:9" ht="15.75" thickBot="1" x14ac:dyDescent="0.3">
      <c r="B277" s="246" t="s">
        <v>156</v>
      </c>
      <c r="C277" s="247" t="s">
        <v>157</v>
      </c>
      <c r="D277" s="247" t="s">
        <v>158</v>
      </c>
      <c r="E277" s="247" t="s">
        <v>159</v>
      </c>
      <c r="F277" s="247" t="s">
        <v>160</v>
      </c>
      <c r="G277" s="247" t="s">
        <v>23</v>
      </c>
      <c r="H277" s="248" t="s">
        <v>161</v>
      </c>
    </row>
    <row r="278" spans="1:9" x14ac:dyDescent="0.25">
      <c r="A278">
        <f t="shared" si="6"/>
        <v>1</v>
      </c>
      <c r="B278" s="181">
        <v>45293</v>
      </c>
      <c r="C278" s="168" t="s">
        <v>149</v>
      </c>
      <c r="D278" s="171" t="s">
        <v>135</v>
      </c>
      <c r="E278" s="171" t="s">
        <v>37</v>
      </c>
      <c r="F278" s="171">
        <v>317</v>
      </c>
      <c r="G278" s="192">
        <v>2958</v>
      </c>
      <c r="H278" s="192">
        <v>1179</v>
      </c>
    </row>
    <row r="279" spans="1:9" x14ac:dyDescent="0.25">
      <c r="A279">
        <f t="shared" si="6"/>
        <v>2</v>
      </c>
      <c r="B279" s="170">
        <v>45295</v>
      </c>
      <c r="C279" s="174" t="s">
        <v>116</v>
      </c>
      <c r="D279" s="164" t="s">
        <v>135</v>
      </c>
      <c r="E279" s="169" t="s">
        <v>60</v>
      </c>
      <c r="F279" s="171">
        <v>228</v>
      </c>
      <c r="G279" s="196">
        <v>863</v>
      </c>
      <c r="H279" s="196">
        <v>462</v>
      </c>
    </row>
    <row r="280" spans="1:9" x14ac:dyDescent="0.25">
      <c r="A280">
        <f t="shared" si="6"/>
        <v>3</v>
      </c>
      <c r="B280" s="187">
        <v>45298</v>
      </c>
      <c r="C280" s="188" t="s">
        <v>150</v>
      </c>
      <c r="D280" s="164" t="s">
        <v>135</v>
      </c>
      <c r="E280" s="169" t="s">
        <v>127</v>
      </c>
      <c r="F280" s="171">
        <v>201</v>
      </c>
      <c r="G280" s="196">
        <v>686</v>
      </c>
      <c r="H280" s="196">
        <v>542</v>
      </c>
    </row>
    <row r="281" spans="1:9" x14ac:dyDescent="0.25">
      <c r="A281">
        <f t="shared" ref="A281:A323" si="7">+A280+1</f>
        <v>4</v>
      </c>
      <c r="B281" s="170">
        <v>45300</v>
      </c>
      <c r="C281" s="168" t="s">
        <v>151</v>
      </c>
      <c r="D281" s="161" t="s">
        <v>135</v>
      </c>
      <c r="E281" s="161" t="s">
        <v>40</v>
      </c>
      <c r="F281" s="171">
        <v>292</v>
      </c>
      <c r="G281" s="196">
        <v>1610</v>
      </c>
      <c r="H281" s="196">
        <v>830</v>
      </c>
    </row>
    <row r="282" spans="1:9" x14ac:dyDescent="0.25">
      <c r="A282">
        <f t="shared" si="7"/>
        <v>5</v>
      </c>
      <c r="B282" s="170">
        <v>45301</v>
      </c>
      <c r="C282" s="174" t="s">
        <v>117</v>
      </c>
      <c r="D282" s="161" t="s">
        <v>135</v>
      </c>
      <c r="E282" s="161" t="s">
        <v>40</v>
      </c>
      <c r="F282" s="171">
        <v>296</v>
      </c>
      <c r="G282" s="196">
        <v>2402</v>
      </c>
      <c r="H282" s="196">
        <v>991</v>
      </c>
    </row>
    <row r="283" spans="1:9" x14ac:dyDescent="0.25">
      <c r="A283">
        <f t="shared" si="7"/>
        <v>6</v>
      </c>
      <c r="B283" s="170">
        <v>45308</v>
      </c>
      <c r="C283" s="168" t="s">
        <v>149</v>
      </c>
      <c r="D283" s="171" t="s">
        <v>135</v>
      </c>
      <c r="E283" s="171" t="s">
        <v>37</v>
      </c>
      <c r="F283" s="171">
        <v>317</v>
      </c>
      <c r="G283" s="192">
        <v>2722</v>
      </c>
      <c r="H283" s="192">
        <v>1172</v>
      </c>
    </row>
    <row r="284" spans="1:9" x14ac:dyDescent="0.25">
      <c r="A284">
        <f t="shared" si="7"/>
        <v>7</v>
      </c>
      <c r="B284" s="170">
        <v>45313</v>
      </c>
      <c r="C284" s="193" t="s">
        <v>71</v>
      </c>
      <c r="D284" s="171" t="s">
        <v>145</v>
      </c>
      <c r="E284" s="171" t="s">
        <v>40</v>
      </c>
      <c r="F284" s="171">
        <v>196</v>
      </c>
      <c r="G284" s="192">
        <v>179</v>
      </c>
      <c r="H284" s="192">
        <v>290</v>
      </c>
    </row>
    <row r="285" spans="1:9" x14ac:dyDescent="0.25">
      <c r="A285">
        <f t="shared" si="7"/>
        <v>8</v>
      </c>
      <c r="B285" s="200">
        <v>45315</v>
      </c>
      <c r="C285" s="201" t="s">
        <v>117</v>
      </c>
      <c r="D285" s="161" t="s">
        <v>135</v>
      </c>
      <c r="E285" s="161" t="s">
        <v>40</v>
      </c>
      <c r="F285" s="171">
        <v>296</v>
      </c>
      <c r="G285" s="196">
        <v>2367</v>
      </c>
      <c r="H285" s="196">
        <v>982</v>
      </c>
    </row>
    <row r="286" spans="1:9" x14ac:dyDescent="0.25">
      <c r="A286">
        <f t="shared" si="7"/>
        <v>9</v>
      </c>
      <c r="B286" s="202">
        <v>45315</v>
      </c>
      <c r="C286" s="203" t="s">
        <v>140</v>
      </c>
      <c r="D286" s="198" t="s">
        <v>145</v>
      </c>
      <c r="E286" s="161" t="s">
        <v>41</v>
      </c>
      <c r="F286" s="171">
        <v>285</v>
      </c>
      <c r="G286" s="196">
        <v>1858</v>
      </c>
      <c r="H286" s="196">
        <v>763</v>
      </c>
    </row>
    <row r="287" spans="1:9" x14ac:dyDescent="0.25">
      <c r="A287">
        <f t="shared" si="7"/>
        <v>10</v>
      </c>
      <c r="B287" s="204">
        <v>45322</v>
      </c>
      <c r="C287" s="205" t="s">
        <v>149</v>
      </c>
      <c r="D287" s="206" t="s">
        <v>135</v>
      </c>
      <c r="E287" s="171" t="s">
        <v>37</v>
      </c>
      <c r="F287" s="171">
        <v>317</v>
      </c>
      <c r="G287" s="192">
        <v>2727</v>
      </c>
      <c r="H287" s="192">
        <v>1176</v>
      </c>
    </row>
    <row r="288" spans="1:9" x14ac:dyDescent="0.25">
      <c r="A288">
        <f t="shared" si="7"/>
        <v>11</v>
      </c>
      <c r="B288" s="200">
        <v>45324</v>
      </c>
      <c r="C288" s="201" t="s">
        <v>70</v>
      </c>
      <c r="D288" s="206" t="s">
        <v>135</v>
      </c>
      <c r="E288" s="171" t="s">
        <v>40</v>
      </c>
      <c r="F288" s="171">
        <v>269</v>
      </c>
      <c r="G288" s="192">
        <v>1862</v>
      </c>
      <c r="H288" s="192">
        <v>897</v>
      </c>
    </row>
    <row r="289" spans="1:8" x14ac:dyDescent="0.25">
      <c r="A289">
        <f t="shared" si="7"/>
        <v>12</v>
      </c>
      <c r="B289" s="200">
        <v>45324</v>
      </c>
      <c r="C289" s="201" t="s">
        <v>140</v>
      </c>
      <c r="D289" s="198" t="s">
        <v>145</v>
      </c>
      <c r="E289" s="161" t="s">
        <v>41</v>
      </c>
      <c r="F289" s="171">
        <v>285</v>
      </c>
      <c r="G289" s="196">
        <v>1874</v>
      </c>
      <c r="H289" s="196">
        <v>764</v>
      </c>
    </row>
    <row r="290" spans="1:8" x14ac:dyDescent="0.25">
      <c r="A290">
        <f t="shared" si="7"/>
        <v>13</v>
      </c>
      <c r="B290" s="200">
        <v>45328</v>
      </c>
      <c r="C290" s="197" t="s">
        <v>116</v>
      </c>
      <c r="D290" s="164" t="s">
        <v>135</v>
      </c>
      <c r="E290" s="169" t="s">
        <v>60</v>
      </c>
      <c r="F290" s="171">
        <v>228</v>
      </c>
      <c r="G290" s="196">
        <v>906</v>
      </c>
      <c r="H290" s="196">
        <v>466</v>
      </c>
    </row>
    <row r="291" spans="1:8" x14ac:dyDescent="0.25">
      <c r="A291">
        <f t="shared" si="7"/>
        <v>14</v>
      </c>
      <c r="B291" s="200">
        <v>45329</v>
      </c>
      <c r="C291" s="201" t="s">
        <v>117</v>
      </c>
      <c r="D291" s="161" t="s">
        <v>135</v>
      </c>
      <c r="E291" s="161" t="s">
        <v>40</v>
      </c>
      <c r="F291" s="171">
        <v>296</v>
      </c>
      <c r="G291" s="196">
        <v>2265</v>
      </c>
      <c r="H291" s="196">
        <v>973</v>
      </c>
    </row>
    <row r="292" spans="1:8" x14ac:dyDescent="0.25">
      <c r="A292">
        <f t="shared" si="7"/>
        <v>15</v>
      </c>
      <c r="B292" s="207">
        <v>45330</v>
      </c>
      <c r="C292" s="208" t="s">
        <v>70</v>
      </c>
      <c r="D292" s="209" t="s">
        <v>135</v>
      </c>
      <c r="E292" s="209" t="s">
        <v>40</v>
      </c>
      <c r="F292" s="209">
        <v>269</v>
      </c>
      <c r="G292" s="210">
        <v>1822</v>
      </c>
      <c r="H292" s="210">
        <v>901</v>
      </c>
    </row>
    <row r="293" spans="1:8" x14ac:dyDescent="0.25">
      <c r="A293">
        <f t="shared" si="7"/>
        <v>16</v>
      </c>
      <c r="B293" s="204">
        <v>45331</v>
      </c>
      <c r="C293" s="205" t="s">
        <v>141</v>
      </c>
      <c r="D293" s="123" t="s">
        <v>145</v>
      </c>
      <c r="E293" s="211" t="s">
        <v>34</v>
      </c>
      <c r="F293" s="70">
        <v>288</v>
      </c>
      <c r="G293" s="212">
        <v>2565</v>
      </c>
      <c r="H293" s="212">
        <v>1050</v>
      </c>
    </row>
    <row r="294" spans="1:8" x14ac:dyDescent="0.25">
      <c r="A294">
        <f t="shared" si="7"/>
        <v>17</v>
      </c>
      <c r="B294" s="213">
        <v>45335</v>
      </c>
      <c r="C294" s="214" t="s">
        <v>149</v>
      </c>
      <c r="D294" s="215" t="s">
        <v>135</v>
      </c>
      <c r="E294" s="215" t="s">
        <v>37</v>
      </c>
      <c r="F294" s="215">
        <v>317</v>
      </c>
      <c r="G294" s="216">
        <v>2736</v>
      </c>
      <c r="H294" s="216">
        <v>1187</v>
      </c>
    </row>
    <row r="295" spans="1:8" x14ac:dyDescent="0.25">
      <c r="A295">
        <f t="shared" si="7"/>
        <v>18</v>
      </c>
      <c r="B295" s="170">
        <v>45339</v>
      </c>
      <c r="C295" s="174" t="s">
        <v>116</v>
      </c>
      <c r="D295" s="164" t="s">
        <v>135</v>
      </c>
      <c r="E295" s="169" t="s">
        <v>60</v>
      </c>
      <c r="F295" s="171">
        <v>228</v>
      </c>
      <c r="G295" s="196">
        <v>886</v>
      </c>
      <c r="H295" s="196">
        <v>464</v>
      </c>
    </row>
    <row r="296" spans="1:8" x14ac:dyDescent="0.25">
      <c r="A296">
        <f t="shared" si="7"/>
        <v>19</v>
      </c>
      <c r="B296" s="170">
        <v>45341</v>
      </c>
      <c r="C296" s="188" t="s">
        <v>38</v>
      </c>
      <c r="D296" s="161" t="s">
        <v>135</v>
      </c>
      <c r="E296" s="171" t="s">
        <v>40</v>
      </c>
      <c r="F296" s="171">
        <v>193</v>
      </c>
      <c r="G296" s="196">
        <v>523</v>
      </c>
      <c r="H296" s="196">
        <v>310</v>
      </c>
    </row>
    <row r="297" spans="1:8" x14ac:dyDescent="0.25">
      <c r="A297">
        <f t="shared" si="7"/>
        <v>20</v>
      </c>
      <c r="B297" s="187">
        <v>45343</v>
      </c>
      <c r="C297" s="180" t="s">
        <v>117</v>
      </c>
      <c r="D297" s="161" t="s">
        <v>135</v>
      </c>
      <c r="E297" s="161" t="s">
        <v>40</v>
      </c>
      <c r="F297" s="171">
        <v>296</v>
      </c>
      <c r="G297" s="196">
        <v>2285</v>
      </c>
      <c r="H297" s="196">
        <v>967</v>
      </c>
    </row>
    <row r="298" spans="1:8" x14ac:dyDescent="0.25">
      <c r="A298">
        <f t="shared" si="7"/>
        <v>21</v>
      </c>
      <c r="B298" s="207">
        <v>45350</v>
      </c>
      <c r="C298" s="217" t="s">
        <v>149</v>
      </c>
      <c r="D298" s="218" t="s">
        <v>135</v>
      </c>
      <c r="E298" s="218" t="s">
        <v>37</v>
      </c>
      <c r="F298" s="209">
        <v>317</v>
      </c>
      <c r="G298" s="199">
        <v>2737</v>
      </c>
      <c r="H298" s="199">
        <v>1196</v>
      </c>
    </row>
    <row r="299" spans="1:8" x14ac:dyDescent="0.25">
      <c r="A299">
        <f t="shared" si="7"/>
        <v>22</v>
      </c>
      <c r="B299" s="219">
        <v>45351</v>
      </c>
      <c r="C299" s="220" t="s">
        <v>141</v>
      </c>
      <c r="D299" s="123" t="s">
        <v>145</v>
      </c>
      <c r="E299" s="211" t="s">
        <v>34</v>
      </c>
      <c r="F299" s="70">
        <v>288</v>
      </c>
      <c r="G299" s="212">
        <v>2494</v>
      </c>
      <c r="H299" s="212">
        <v>1047</v>
      </c>
    </row>
    <row r="300" spans="1:8" x14ac:dyDescent="0.25">
      <c r="A300">
        <f t="shared" si="7"/>
        <v>23</v>
      </c>
      <c r="B300" s="221">
        <v>45352</v>
      </c>
      <c r="C300" s="222" t="s">
        <v>52</v>
      </c>
      <c r="D300" s="223" t="s">
        <v>135</v>
      </c>
      <c r="E300" s="224" t="s">
        <v>53</v>
      </c>
      <c r="F300" s="215">
        <v>239</v>
      </c>
      <c r="G300" s="216">
        <v>1194</v>
      </c>
      <c r="H300" s="216">
        <v>757</v>
      </c>
    </row>
    <row r="301" spans="1:8" x14ac:dyDescent="0.25">
      <c r="A301">
        <f t="shared" si="7"/>
        <v>24</v>
      </c>
      <c r="B301" s="170">
        <v>45354</v>
      </c>
      <c r="C301" s="168" t="s">
        <v>43</v>
      </c>
      <c r="D301" s="123" t="s">
        <v>135</v>
      </c>
      <c r="E301" s="171" t="s">
        <v>40</v>
      </c>
      <c r="F301" s="171">
        <v>181</v>
      </c>
      <c r="G301" s="196">
        <v>479</v>
      </c>
      <c r="H301" s="196">
        <v>391</v>
      </c>
    </row>
    <row r="302" spans="1:8" x14ac:dyDescent="0.25">
      <c r="A302">
        <f t="shared" si="7"/>
        <v>25</v>
      </c>
      <c r="B302" s="225">
        <v>45356</v>
      </c>
      <c r="C302" s="197" t="s">
        <v>149</v>
      </c>
      <c r="D302" s="171" t="s">
        <v>135</v>
      </c>
      <c r="E302" s="171" t="s">
        <v>37</v>
      </c>
      <c r="F302" s="171">
        <v>317</v>
      </c>
      <c r="G302" s="196">
        <v>2337</v>
      </c>
      <c r="H302" s="196">
        <v>1182</v>
      </c>
    </row>
    <row r="303" spans="1:8" x14ac:dyDescent="0.25">
      <c r="A303">
        <f t="shared" si="7"/>
        <v>26</v>
      </c>
      <c r="B303" s="225">
        <v>45357</v>
      </c>
      <c r="C303" s="203" t="s">
        <v>117</v>
      </c>
      <c r="D303" s="209" t="s">
        <v>135</v>
      </c>
      <c r="E303" s="226" t="s">
        <v>40</v>
      </c>
      <c r="F303" s="209">
        <v>296</v>
      </c>
      <c r="G303" s="199">
        <v>2270</v>
      </c>
      <c r="H303" s="199">
        <v>985</v>
      </c>
    </row>
    <row r="304" spans="1:8" x14ac:dyDescent="0.25">
      <c r="A304">
        <f t="shared" si="7"/>
        <v>27</v>
      </c>
      <c r="B304" s="204">
        <v>45359</v>
      </c>
      <c r="C304" s="205" t="s">
        <v>141</v>
      </c>
      <c r="D304" s="123" t="s">
        <v>145</v>
      </c>
      <c r="E304" s="211" t="s">
        <v>34</v>
      </c>
      <c r="F304" s="70">
        <v>288</v>
      </c>
      <c r="G304" s="212">
        <v>2497</v>
      </c>
      <c r="H304" s="212">
        <v>1045</v>
      </c>
    </row>
    <row r="305" spans="1:9" x14ac:dyDescent="0.25">
      <c r="A305">
        <f t="shared" si="7"/>
        <v>28</v>
      </c>
      <c r="B305" s="227">
        <v>45362</v>
      </c>
      <c r="C305" s="197" t="s">
        <v>116</v>
      </c>
      <c r="D305" s="228" t="s">
        <v>135</v>
      </c>
      <c r="E305" s="229" t="s">
        <v>60</v>
      </c>
      <c r="F305" s="215">
        <v>228</v>
      </c>
      <c r="G305" s="212">
        <v>870</v>
      </c>
      <c r="H305" s="212">
        <v>464</v>
      </c>
    </row>
    <row r="306" spans="1:9" x14ac:dyDescent="0.25">
      <c r="A306">
        <f t="shared" si="7"/>
        <v>29</v>
      </c>
      <c r="B306" s="230">
        <v>45372</v>
      </c>
      <c r="C306" s="231" t="s">
        <v>152</v>
      </c>
      <c r="D306" s="82" t="s">
        <v>80</v>
      </c>
      <c r="E306" s="70" t="s">
        <v>59</v>
      </c>
      <c r="F306" s="171">
        <v>127</v>
      </c>
      <c r="G306" s="212">
        <v>74</v>
      </c>
      <c r="H306" s="212">
        <v>160</v>
      </c>
    </row>
    <row r="307" spans="1:9" x14ac:dyDescent="0.25">
      <c r="A307">
        <f t="shared" si="7"/>
        <v>30</v>
      </c>
      <c r="B307" s="230">
        <v>45373</v>
      </c>
      <c r="C307" s="231" t="s">
        <v>153</v>
      </c>
      <c r="D307" s="82" t="s">
        <v>80</v>
      </c>
      <c r="E307" s="70" t="s">
        <v>59</v>
      </c>
      <c r="F307" s="171">
        <v>127</v>
      </c>
      <c r="G307" s="212">
        <v>77</v>
      </c>
      <c r="H307" s="212">
        <v>162</v>
      </c>
    </row>
    <row r="308" spans="1:9" x14ac:dyDescent="0.25">
      <c r="A308">
        <f t="shared" si="7"/>
        <v>31</v>
      </c>
      <c r="B308" s="230">
        <v>45374</v>
      </c>
      <c r="C308" s="201" t="s">
        <v>149</v>
      </c>
      <c r="D308" s="70" t="s">
        <v>135</v>
      </c>
      <c r="E308" s="215" t="s">
        <v>37</v>
      </c>
      <c r="F308" s="171">
        <v>317</v>
      </c>
      <c r="G308" s="212">
        <v>2581</v>
      </c>
      <c r="H308" s="212">
        <v>1183</v>
      </c>
    </row>
    <row r="309" spans="1:9" x14ac:dyDescent="0.25">
      <c r="A309">
        <f t="shared" si="7"/>
        <v>32</v>
      </c>
      <c r="B309" s="230">
        <v>45374</v>
      </c>
      <c r="C309" s="231" t="s">
        <v>125</v>
      </c>
      <c r="D309" s="70" t="s">
        <v>135</v>
      </c>
      <c r="E309" s="215" t="s">
        <v>41</v>
      </c>
      <c r="F309" s="171">
        <v>204</v>
      </c>
      <c r="G309" s="212">
        <v>565</v>
      </c>
      <c r="H309" s="212">
        <v>405</v>
      </c>
    </row>
    <row r="310" spans="1:9" x14ac:dyDescent="0.25">
      <c r="A310">
        <f t="shared" si="7"/>
        <v>33</v>
      </c>
      <c r="B310" s="232">
        <v>45378</v>
      </c>
      <c r="C310" s="233" t="s">
        <v>154</v>
      </c>
      <c r="D310" s="234" t="s">
        <v>33</v>
      </c>
      <c r="E310" s="305" t="s">
        <v>112</v>
      </c>
      <c r="F310" s="171">
        <v>126</v>
      </c>
      <c r="G310" s="212">
        <v>80</v>
      </c>
      <c r="H310" s="212">
        <v>123</v>
      </c>
    </row>
    <row r="311" spans="1:9" x14ac:dyDescent="0.25">
      <c r="A311">
        <f t="shared" si="7"/>
        <v>34</v>
      </c>
      <c r="B311" s="204">
        <v>45379</v>
      </c>
      <c r="C311" s="235" t="s">
        <v>117</v>
      </c>
      <c r="D311" s="70" t="s">
        <v>135</v>
      </c>
      <c r="E311" s="161" t="s">
        <v>40</v>
      </c>
      <c r="F311" s="171">
        <v>296</v>
      </c>
      <c r="G311" s="212">
        <v>2360</v>
      </c>
      <c r="H311" s="212">
        <v>981</v>
      </c>
    </row>
    <row r="312" spans="1:9" x14ac:dyDescent="0.25">
      <c r="A312">
        <f t="shared" si="7"/>
        <v>35</v>
      </c>
      <c r="B312" s="204">
        <v>45381</v>
      </c>
      <c r="C312" s="205" t="s">
        <v>149</v>
      </c>
      <c r="D312" s="70" t="s">
        <v>135</v>
      </c>
      <c r="E312" s="171" t="s">
        <v>37</v>
      </c>
      <c r="F312" s="171">
        <v>317</v>
      </c>
      <c r="G312" s="212">
        <v>2578</v>
      </c>
      <c r="H312" s="212">
        <v>1196</v>
      </c>
    </row>
    <row r="313" spans="1:9" x14ac:dyDescent="0.25">
      <c r="A313">
        <f t="shared" si="7"/>
        <v>36</v>
      </c>
      <c r="B313" s="200">
        <v>45383</v>
      </c>
      <c r="C313" s="201" t="s">
        <v>143</v>
      </c>
      <c r="D313" s="82" t="s">
        <v>80</v>
      </c>
      <c r="E313" s="164" t="s">
        <v>60</v>
      </c>
      <c r="F313" s="171">
        <v>140</v>
      </c>
      <c r="G313" s="212">
        <v>241</v>
      </c>
      <c r="H313" s="212">
        <v>160</v>
      </c>
    </row>
    <row r="314" spans="1:9" x14ac:dyDescent="0.25">
      <c r="A314">
        <f t="shared" si="7"/>
        <v>37</v>
      </c>
      <c r="B314" s="200">
        <v>45383</v>
      </c>
      <c r="C314" s="201" t="s">
        <v>155</v>
      </c>
      <c r="D314" s="234" t="s">
        <v>33</v>
      </c>
      <c r="E314" s="305" t="s">
        <v>112</v>
      </c>
      <c r="F314" s="171">
        <v>126</v>
      </c>
      <c r="G314" s="212">
        <v>100</v>
      </c>
      <c r="H314" s="212">
        <v>123</v>
      </c>
    </row>
    <row r="315" spans="1:9" x14ac:dyDescent="0.25">
      <c r="A315">
        <f t="shared" si="7"/>
        <v>38</v>
      </c>
      <c r="B315" s="204">
        <v>45582</v>
      </c>
      <c r="C315" s="285" t="s">
        <v>69</v>
      </c>
      <c r="D315" s="100" t="s">
        <v>33</v>
      </c>
      <c r="E315" s="82" t="s">
        <v>41</v>
      </c>
      <c r="F315" s="100">
        <v>82</v>
      </c>
      <c r="G315" s="296">
        <v>93</v>
      </c>
      <c r="H315" s="296">
        <v>47</v>
      </c>
    </row>
    <row r="316" spans="1:9" x14ac:dyDescent="0.25">
      <c r="A316">
        <f t="shared" si="7"/>
        <v>39</v>
      </c>
      <c r="B316" s="204">
        <v>45602</v>
      </c>
      <c r="C316" s="276" t="s">
        <v>128</v>
      </c>
      <c r="D316" s="82" t="s">
        <v>135</v>
      </c>
      <c r="E316" s="82" t="s">
        <v>112</v>
      </c>
      <c r="F316" s="100">
        <v>126</v>
      </c>
      <c r="G316" s="296">
        <v>92</v>
      </c>
      <c r="H316" s="296">
        <v>126</v>
      </c>
      <c r="I316" s="295"/>
    </row>
    <row r="317" spans="1:9" x14ac:dyDescent="0.25">
      <c r="A317">
        <f t="shared" si="7"/>
        <v>40</v>
      </c>
      <c r="B317" s="281">
        <v>45609</v>
      </c>
      <c r="C317" s="285" t="s">
        <v>116</v>
      </c>
      <c r="D317" s="279" t="s">
        <v>135</v>
      </c>
      <c r="E317" s="211" t="s">
        <v>60</v>
      </c>
      <c r="F317" s="211">
        <v>228</v>
      </c>
      <c r="G317" s="212">
        <v>895</v>
      </c>
      <c r="H317" s="212">
        <v>464</v>
      </c>
      <c r="I317" s="295"/>
    </row>
    <row r="318" spans="1:9" x14ac:dyDescent="0.25">
      <c r="A318">
        <f t="shared" si="7"/>
        <v>41</v>
      </c>
      <c r="B318" s="204">
        <v>45612</v>
      </c>
      <c r="C318" s="128" t="s">
        <v>147</v>
      </c>
      <c r="D318" s="100" t="s">
        <v>135</v>
      </c>
      <c r="E318" s="70" t="s">
        <v>48</v>
      </c>
      <c r="F318" s="70">
        <v>253</v>
      </c>
      <c r="G318" s="296">
        <v>2051</v>
      </c>
      <c r="H318" s="296">
        <v>635</v>
      </c>
      <c r="I318" s="295"/>
    </row>
    <row r="319" spans="1:9" x14ac:dyDescent="0.25">
      <c r="A319">
        <f t="shared" si="7"/>
        <v>42</v>
      </c>
      <c r="B319" s="281">
        <v>45633</v>
      </c>
      <c r="C319" s="278" t="s">
        <v>116</v>
      </c>
      <c r="D319" s="279" t="s">
        <v>135</v>
      </c>
      <c r="E319" s="211" t="s">
        <v>60</v>
      </c>
      <c r="F319" s="211">
        <v>228</v>
      </c>
      <c r="G319" s="212">
        <v>843</v>
      </c>
      <c r="H319" s="212">
        <v>466</v>
      </c>
      <c r="I319" s="295"/>
    </row>
    <row r="320" spans="1:9" x14ac:dyDescent="0.25">
      <c r="A320">
        <f t="shared" si="7"/>
        <v>43</v>
      </c>
      <c r="B320" s="281">
        <v>45643</v>
      </c>
      <c r="C320" s="278" t="s">
        <v>116</v>
      </c>
      <c r="D320" s="279" t="s">
        <v>135</v>
      </c>
      <c r="E320" s="211" t="s">
        <v>60</v>
      </c>
      <c r="F320" s="211">
        <v>228</v>
      </c>
      <c r="G320" s="212">
        <v>872</v>
      </c>
      <c r="H320" s="212">
        <v>465</v>
      </c>
      <c r="I320" s="295"/>
    </row>
    <row r="321" spans="1:9" x14ac:dyDescent="0.25">
      <c r="A321">
        <f t="shared" si="7"/>
        <v>44</v>
      </c>
      <c r="B321" s="204">
        <v>45646</v>
      </c>
      <c r="C321" s="128" t="s">
        <v>140</v>
      </c>
      <c r="D321" s="280" t="s">
        <v>145</v>
      </c>
      <c r="E321" s="123" t="s">
        <v>41</v>
      </c>
      <c r="F321" s="123">
        <v>285</v>
      </c>
      <c r="G321" s="212">
        <v>1892</v>
      </c>
      <c r="H321" s="212">
        <v>758</v>
      </c>
      <c r="I321" s="295"/>
    </row>
    <row r="322" spans="1:9" x14ac:dyDescent="0.25">
      <c r="A322">
        <f t="shared" si="7"/>
        <v>45</v>
      </c>
      <c r="B322" s="94">
        <v>45648</v>
      </c>
      <c r="C322" s="81" t="s">
        <v>138</v>
      </c>
      <c r="D322" s="100" t="s">
        <v>33</v>
      </c>
      <c r="E322" s="82" t="s">
        <v>40</v>
      </c>
      <c r="F322" s="100">
        <v>80</v>
      </c>
      <c r="G322" s="297">
        <v>87</v>
      </c>
      <c r="H322" s="297">
        <v>84</v>
      </c>
      <c r="I322" s="295"/>
    </row>
    <row r="323" spans="1:9" x14ac:dyDescent="0.25">
      <c r="A323">
        <f t="shared" si="7"/>
        <v>46</v>
      </c>
      <c r="B323" s="204">
        <v>45655</v>
      </c>
      <c r="C323" s="276" t="s">
        <v>169</v>
      </c>
      <c r="D323" s="280" t="s">
        <v>145</v>
      </c>
      <c r="E323" s="280" t="s">
        <v>164</v>
      </c>
      <c r="F323" s="279">
        <v>330</v>
      </c>
      <c r="G323" s="296">
        <v>3507</v>
      </c>
      <c r="H323" s="296">
        <v>1313</v>
      </c>
      <c r="I323" s="251" t="s">
        <v>15</v>
      </c>
    </row>
    <row r="324" spans="1:9" x14ac:dyDescent="0.25">
      <c r="G324" s="250">
        <f>SUM(G278:G323)</f>
        <v>69962</v>
      </c>
      <c r="H324" s="250">
        <f>SUM(H278:H323)</f>
        <v>32284</v>
      </c>
      <c r="I324" s="245">
        <f>SUM(G324:H324)</f>
        <v>102246</v>
      </c>
    </row>
    <row r="325" spans="1:9" ht="24" thickBot="1" x14ac:dyDescent="0.4">
      <c r="B325" s="410" t="s">
        <v>189</v>
      </c>
      <c r="C325" s="410"/>
      <c r="D325" s="410"/>
      <c r="E325" s="410"/>
      <c r="F325" s="410"/>
      <c r="G325" s="410"/>
      <c r="H325" s="410"/>
    </row>
    <row r="326" spans="1:9" ht="15.75" thickBot="1" x14ac:dyDescent="0.3">
      <c r="B326" s="246" t="s">
        <v>156</v>
      </c>
      <c r="C326" s="247" t="s">
        <v>157</v>
      </c>
      <c r="D326" s="247" t="s">
        <v>158</v>
      </c>
      <c r="E326" s="247" t="s">
        <v>159</v>
      </c>
      <c r="F326" s="247" t="s">
        <v>160</v>
      </c>
      <c r="G326" s="247" t="s">
        <v>23</v>
      </c>
      <c r="H326" s="248" t="s">
        <v>161</v>
      </c>
    </row>
    <row r="327" spans="1:9" x14ac:dyDescent="0.25">
      <c r="A327">
        <f t="shared" ref="A327:A369" si="8">+A326+1</f>
        <v>1</v>
      </c>
      <c r="B327" s="275">
        <v>45659</v>
      </c>
      <c r="C327" s="128" t="s">
        <v>117</v>
      </c>
      <c r="D327" s="123" t="s">
        <v>135</v>
      </c>
      <c r="E327" s="123" t="s">
        <v>40</v>
      </c>
      <c r="F327" s="123">
        <v>296</v>
      </c>
      <c r="G327" s="121">
        <v>2562</v>
      </c>
      <c r="H327" s="121">
        <v>982</v>
      </c>
    </row>
    <row r="328" spans="1:9" x14ac:dyDescent="0.25">
      <c r="A328">
        <f t="shared" si="8"/>
        <v>2</v>
      </c>
      <c r="B328" s="204">
        <v>45664</v>
      </c>
      <c r="C328" s="377" t="s">
        <v>63</v>
      </c>
      <c r="D328" s="378" t="s">
        <v>135</v>
      </c>
      <c r="E328" s="378" t="s">
        <v>48</v>
      </c>
      <c r="F328" s="123">
        <v>294</v>
      </c>
      <c r="G328" s="121">
        <v>1717</v>
      </c>
      <c r="H328" s="121">
        <v>901</v>
      </c>
    </row>
    <row r="329" spans="1:9" x14ac:dyDescent="0.25">
      <c r="A329">
        <f t="shared" si="8"/>
        <v>3</v>
      </c>
      <c r="B329" s="277">
        <v>45667</v>
      </c>
      <c r="C329" s="278" t="s">
        <v>116</v>
      </c>
      <c r="D329" s="279" t="s">
        <v>135</v>
      </c>
      <c r="E329" s="211" t="s">
        <v>60</v>
      </c>
      <c r="F329" s="211">
        <v>228</v>
      </c>
      <c r="G329" s="121">
        <v>898</v>
      </c>
      <c r="H329" s="121">
        <v>464</v>
      </c>
    </row>
    <row r="330" spans="1:9" x14ac:dyDescent="0.25">
      <c r="A330">
        <f t="shared" si="8"/>
        <v>4</v>
      </c>
      <c r="B330" s="275">
        <v>45673</v>
      </c>
      <c r="C330" s="128" t="s">
        <v>117</v>
      </c>
      <c r="D330" s="123" t="s">
        <v>135</v>
      </c>
      <c r="E330" s="123" t="s">
        <v>40</v>
      </c>
      <c r="F330" s="123">
        <v>296</v>
      </c>
      <c r="G330" s="121">
        <v>2351</v>
      </c>
      <c r="H330" s="121">
        <v>974</v>
      </c>
    </row>
    <row r="331" spans="1:9" x14ac:dyDescent="0.25">
      <c r="A331">
        <f t="shared" si="8"/>
        <v>5</v>
      </c>
      <c r="B331" s="277">
        <v>45677</v>
      </c>
      <c r="C331" s="278" t="s">
        <v>116</v>
      </c>
      <c r="D331" s="279" t="s">
        <v>135</v>
      </c>
      <c r="E331" s="211" t="s">
        <v>60</v>
      </c>
      <c r="F331" s="211">
        <v>228</v>
      </c>
      <c r="G331" s="121">
        <v>903</v>
      </c>
      <c r="H331" s="121">
        <v>465</v>
      </c>
    </row>
    <row r="332" spans="1:9" x14ac:dyDescent="0.25">
      <c r="A332">
        <f t="shared" si="8"/>
        <v>6</v>
      </c>
      <c r="B332" s="204">
        <v>45680</v>
      </c>
      <c r="C332" s="128" t="s">
        <v>140</v>
      </c>
      <c r="D332" s="379" t="s">
        <v>145</v>
      </c>
      <c r="E332" s="123" t="s">
        <v>41</v>
      </c>
      <c r="F332" s="123">
        <v>285</v>
      </c>
      <c r="G332" s="121">
        <v>1892</v>
      </c>
      <c r="H332" s="121">
        <v>761</v>
      </c>
    </row>
    <row r="333" spans="1:9" x14ac:dyDescent="0.25">
      <c r="A333">
        <f t="shared" si="8"/>
        <v>7</v>
      </c>
      <c r="B333" s="281">
        <v>45683</v>
      </c>
      <c r="C333" s="278" t="s">
        <v>110</v>
      </c>
      <c r="D333" s="279" t="s">
        <v>135</v>
      </c>
      <c r="E333" s="306" t="s">
        <v>164</v>
      </c>
      <c r="F333" s="306">
        <v>231</v>
      </c>
      <c r="G333" s="282">
        <v>1043</v>
      </c>
      <c r="H333" s="282">
        <v>499</v>
      </c>
    </row>
    <row r="334" spans="1:9" x14ac:dyDescent="0.25">
      <c r="A334">
        <f t="shared" si="8"/>
        <v>8</v>
      </c>
      <c r="B334" s="275">
        <v>45686</v>
      </c>
      <c r="C334" s="283" t="s">
        <v>119</v>
      </c>
      <c r="D334" s="123" t="s">
        <v>36</v>
      </c>
      <c r="E334" s="123" t="s">
        <v>120</v>
      </c>
      <c r="F334" s="123">
        <v>294</v>
      </c>
      <c r="G334" s="121">
        <v>2023</v>
      </c>
      <c r="H334" s="121">
        <v>995</v>
      </c>
    </row>
    <row r="335" spans="1:9" x14ac:dyDescent="0.25">
      <c r="A335">
        <f t="shared" si="8"/>
        <v>9</v>
      </c>
      <c r="B335" s="275">
        <v>45687</v>
      </c>
      <c r="C335" s="128" t="s">
        <v>117</v>
      </c>
      <c r="D335" s="123" t="s">
        <v>135</v>
      </c>
      <c r="E335" s="123" t="s">
        <v>40</v>
      </c>
      <c r="F335" s="123">
        <v>296</v>
      </c>
      <c r="G335" s="121">
        <v>2276</v>
      </c>
      <c r="H335" s="121">
        <v>979</v>
      </c>
    </row>
    <row r="336" spans="1:9" x14ac:dyDescent="0.25">
      <c r="A336">
        <f t="shared" si="8"/>
        <v>10</v>
      </c>
      <c r="B336" s="204">
        <v>45690</v>
      </c>
      <c r="C336" s="128" t="s">
        <v>140</v>
      </c>
      <c r="D336" s="379" t="s">
        <v>145</v>
      </c>
      <c r="E336" s="378" t="s">
        <v>41</v>
      </c>
      <c r="F336" s="123">
        <v>285</v>
      </c>
      <c r="G336" s="121">
        <v>1865</v>
      </c>
      <c r="H336" s="121">
        <v>759</v>
      </c>
    </row>
    <row r="337" spans="1:8" x14ac:dyDescent="0.25">
      <c r="A337">
        <f t="shared" si="8"/>
        <v>11</v>
      </c>
      <c r="B337" s="275">
        <v>45694</v>
      </c>
      <c r="C337" s="69" t="s">
        <v>52</v>
      </c>
      <c r="D337" s="279" t="s">
        <v>135</v>
      </c>
      <c r="E337" s="279" t="s">
        <v>53</v>
      </c>
      <c r="F337" s="279">
        <v>239</v>
      </c>
      <c r="G337" s="112">
        <v>1177</v>
      </c>
      <c r="H337" s="112">
        <v>755</v>
      </c>
    </row>
    <row r="338" spans="1:8" x14ac:dyDescent="0.25">
      <c r="A338">
        <f t="shared" si="8"/>
        <v>12</v>
      </c>
      <c r="B338" s="284">
        <v>45695</v>
      </c>
      <c r="C338" s="380" t="s">
        <v>165</v>
      </c>
      <c r="D338" s="378" t="s">
        <v>135</v>
      </c>
      <c r="E338" s="378" t="s">
        <v>40</v>
      </c>
      <c r="F338" s="123">
        <v>219</v>
      </c>
      <c r="G338" s="121">
        <v>808</v>
      </c>
      <c r="H338" s="121">
        <v>509</v>
      </c>
    </row>
    <row r="339" spans="1:8" x14ac:dyDescent="0.25">
      <c r="A339">
        <f t="shared" si="8"/>
        <v>13</v>
      </c>
      <c r="B339" s="284">
        <v>45695</v>
      </c>
      <c r="C339" s="380" t="s">
        <v>166</v>
      </c>
      <c r="D339" s="279" t="s">
        <v>135</v>
      </c>
      <c r="E339" s="378" t="s">
        <v>40</v>
      </c>
      <c r="F339" s="211">
        <v>171</v>
      </c>
      <c r="G339" s="121">
        <v>246</v>
      </c>
      <c r="H339" s="121">
        <v>224</v>
      </c>
    </row>
    <row r="340" spans="1:8" x14ac:dyDescent="0.25">
      <c r="A340">
        <f t="shared" si="8"/>
        <v>14</v>
      </c>
      <c r="B340" s="284">
        <v>45699</v>
      </c>
      <c r="C340" s="286" t="s">
        <v>141</v>
      </c>
      <c r="D340" s="123" t="s">
        <v>145</v>
      </c>
      <c r="E340" s="211" t="s">
        <v>34</v>
      </c>
      <c r="F340" s="211">
        <v>288</v>
      </c>
      <c r="G340" s="121">
        <v>2566</v>
      </c>
      <c r="H340" s="121">
        <v>1057</v>
      </c>
    </row>
    <row r="341" spans="1:8" x14ac:dyDescent="0.25">
      <c r="A341">
        <f t="shared" si="8"/>
        <v>15</v>
      </c>
      <c r="B341" s="277">
        <v>45700</v>
      </c>
      <c r="C341" s="278" t="s">
        <v>116</v>
      </c>
      <c r="D341" s="279" t="s">
        <v>135</v>
      </c>
      <c r="E341" s="211" t="s">
        <v>60</v>
      </c>
      <c r="F341" s="211">
        <v>228</v>
      </c>
      <c r="G341" s="121">
        <v>901</v>
      </c>
      <c r="H341" s="121">
        <v>466</v>
      </c>
    </row>
    <row r="342" spans="1:8" x14ac:dyDescent="0.25">
      <c r="A342">
        <f t="shared" si="8"/>
        <v>16</v>
      </c>
      <c r="B342" s="275">
        <v>45701</v>
      </c>
      <c r="C342" s="283" t="s">
        <v>117</v>
      </c>
      <c r="D342" s="123" t="s">
        <v>135</v>
      </c>
      <c r="E342" s="123" t="s">
        <v>40</v>
      </c>
      <c r="F342" s="123">
        <v>296</v>
      </c>
      <c r="G342" s="121">
        <v>2273</v>
      </c>
      <c r="H342" s="121">
        <v>984</v>
      </c>
    </row>
    <row r="343" spans="1:8" x14ac:dyDescent="0.25">
      <c r="A343">
        <f t="shared" si="8"/>
        <v>17</v>
      </c>
      <c r="B343" s="204">
        <v>45702</v>
      </c>
      <c r="C343" s="128" t="s">
        <v>55</v>
      </c>
      <c r="D343" s="379" t="s">
        <v>145</v>
      </c>
      <c r="E343" s="123" t="s">
        <v>164</v>
      </c>
      <c r="F343" s="123">
        <v>294</v>
      </c>
      <c r="G343" s="121">
        <v>1850</v>
      </c>
      <c r="H343" s="121">
        <v>970</v>
      </c>
    </row>
    <row r="344" spans="1:8" x14ac:dyDescent="0.25">
      <c r="A344">
        <f t="shared" si="8"/>
        <v>18</v>
      </c>
      <c r="B344" s="204">
        <v>45704</v>
      </c>
      <c r="C344" s="377" t="s">
        <v>85</v>
      </c>
      <c r="D344" s="381" t="s">
        <v>135</v>
      </c>
      <c r="E344" s="381" t="s">
        <v>40</v>
      </c>
      <c r="F344" s="100">
        <v>220</v>
      </c>
      <c r="G344" s="112">
        <v>518</v>
      </c>
      <c r="H344" s="112">
        <v>550</v>
      </c>
    </row>
    <row r="345" spans="1:8" x14ac:dyDescent="0.25">
      <c r="A345">
        <f t="shared" si="8"/>
        <v>19</v>
      </c>
      <c r="B345" s="275">
        <v>45707</v>
      </c>
      <c r="C345" s="235" t="s">
        <v>117</v>
      </c>
      <c r="D345" s="123" t="s">
        <v>135</v>
      </c>
      <c r="E345" s="123" t="s">
        <v>40</v>
      </c>
      <c r="F345" s="123">
        <v>296</v>
      </c>
      <c r="G345" s="121">
        <v>2213</v>
      </c>
      <c r="H345" s="121">
        <v>979</v>
      </c>
    </row>
    <row r="346" spans="1:8" x14ac:dyDescent="0.25">
      <c r="A346">
        <f t="shared" si="8"/>
        <v>20</v>
      </c>
      <c r="B346" s="204">
        <v>45708</v>
      </c>
      <c r="C346" s="286" t="s">
        <v>167</v>
      </c>
      <c r="D346" s="279" t="s">
        <v>135</v>
      </c>
      <c r="E346" s="70" t="s">
        <v>37</v>
      </c>
      <c r="F346" s="70">
        <v>181</v>
      </c>
      <c r="G346" s="112">
        <v>631</v>
      </c>
      <c r="H346" s="112">
        <v>387</v>
      </c>
    </row>
    <row r="347" spans="1:8" x14ac:dyDescent="0.25">
      <c r="A347">
        <f t="shared" si="8"/>
        <v>21</v>
      </c>
      <c r="B347" s="284">
        <v>45711</v>
      </c>
      <c r="C347" s="69" t="s">
        <v>125</v>
      </c>
      <c r="D347" s="100" t="s">
        <v>135</v>
      </c>
      <c r="E347" s="123" t="s">
        <v>40</v>
      </c>
      <c r="F347" s="100">
        <v>204</v>
      </c>
      <c r="G347" s="112">
        <v>777</v>
      </c>
      <c r="H347" s="112">
        <v>412</v>
      </c>
    </row>
    <row r="348" spans="1:8" x14ac:dyDescent="0.25">
      <c r="A348">
        <f t="shared" si="8"/>
        <v>22</v>
      </c>
      <c r="B348" s="287">
        <v>45711</v>
      </c>
      <c r="C348" s="288" t="s">
        <v>116</v>
      </c>
      <c r="D348" s="279" t="s">
        <v>135</v>
      </c>
      <c r="E348" s="211" t="s">
        <v>60</v>
      </c>
      <c r="F348" s="211">
        <v>228</v>
      </c>
      <c r="G348" s="121">
        <v>898</v>
      </c>
      <c r="H348" s="121">
        <v>462</v>
      </c>
    </row>
    <row r="349" spans="1:8" x14ac:dyDescent="0.25">
      <c r="A349">
        <f t="shared" si="8"/>
        <v>23</v>
      </c>
      <c r="B349" s="275">
        <v>45719</v>
      </c>
      <c r="C349" s="382" t="s">
        <v>141</v>
      </c>
      <c r="D349" s="123" t="s">
        <v>145</v>
      </c>
      <c r="E349" s="211" t="s">
        <v>34</v>
      </c>
      <c r="F349" s="169">
        <v>288</v>
      </c>
      <c r="G349" s="289">
        <v>2580</v>
      </c>
      <c r="H349" s="289">
        <v>1063</v>
      </c>
    </row>
    <row r="350" spans="1:8" x14ac:dyDescent="0.25">
      <c r="A350">
        <f t="shared" si="8"/>
        <v>24</v>
      </c>
      <c r="B350" s="284">
        <v>45725</v>
      </c>
      <c r="C350" s="235" t="s">
        <v>117</v>
      </c>
      <c r="D350" s="123" t="s">
        <v>135</v>
      </c>
      <c r="E350" s="123" t="s">
        <v>40</v>
      </c>
      <c r="F350" s="123">
        <v>296</v>
      </c>
      <c r="G350" s="121">
        <v>2067</v>
      </c>
      <c r="H350" s="121">
        <v>964</v>
      </c>
    </row>
    <row r="351" spans="1:8" x14ac:dyDescent="0.25">
      <c r="A351">
        <f t="shared" si="8"/>
        <v>25</v>
      </c>
      <c r="B351" s="290">
        <v>45725</v>
      </c>
      <c r="C351" s="377" t="s">
        <v>122</v>
      </c>
      <c r="D351" s="381" t="s">
        <v>33</v>
      </c>
      <c r="E351" s="381" t="s">
        <v>41</v>
      </c>
      <c r="F351" s="381">
        <v>238</v>
      </c>
      <c r="G351" s="395">
        <v>782</v>
      </c>
      <c r="H351" s="395">
        <v>564</v>
      </c>
    </row>
    <row r="352" spans="1:8" x14ac:dyDescent="0.25">
      <c r="A352">
        <f t="shared" si="8"/>
        <v>26</v>
      </c>
      <c r="B352" s="284">
        <v>45727</v>
      </c>
      <c r="C352" s="286" t="s">
        <v>141</v>
      </c>
      <c r="D352" s="123" t="s">
        <v>145</v>
      </c>
      <c r="E352" s="211" t="s">
        <v>34</v>
      </c>
      <c r="F352" s="211">
        <v>288</v>
      </c>
      <c r="G352" s="121">
        <v>2504</v>
      </c>
      <c r="H352" s="121">
        <v>1062</v>
      </c>
    </row>
    <row r="353" spans="1:8" x14ac:dyDescent="0.25">
      <c r="A353">
        <f t="shared" si="8"/>
        <v>27</v>
      </c>
      <c r="B353" s="284">
        <v>45727</v>
      </c>
      <c r="C353" s="291" t="s">
        <v>153</v>
      </c>
      <c r="D353" s="381" t="s">
        <v>80</v>
      </c>
      <c r="E353" s="70" t="s">
        <v>59</v>
      </c>
      <c r="F353" s="70">
        <v>127</v>
      </c>
      <c r="G353" s="112">
        <v>38</v>
      </c>
      <c r="H353" s="112">
        <v>153</v>
      </c>
    </row>
    <row r="354" spans="1:8" x14ac:dyDescent="0.25">
      <c r="A354">
        <f t="shared" si="8"/>
        <v>28</v>
      </c>
      <c r="B354" s="292">
        <v>45735</v>
      </c>
      <c r="C354" s="243" t="s">
        <v>52</v>
      </c>
      <c r="D354" s="293" t="s">
        <v>135</v>
      </c>
      <c r="E354" s="293" t="s">
        <v>53</v>
      </c>
      <c r="F354" s="293">
        <v>239</v>
      </c>
      <c r="G354" s="142">
        <v>1111</v>
      </c>
      <c r="H354" s="142">
        <v>764</v>
      </c>
    </row>
    <row r="355" spans="1:8" x14ac:dyDescent="0.25">
      <c r="A355">
        <f t="shared" si="8"/>
        <v>29</v>
      </c>
      <c r="B355" s="287">
        <v>45735</v>
      </c>
      <c r="C355" s="288" t="s">
        <v>116</v>
      </c>
      <c r="D355" s="279" t="s">
        <v>135</v>
      </c>
      <c r="E355" s="211" t="s">
        <v>60</v>
      </c>
      <c r="F355" s="211">
        <v>228</v>
      </c>
      <c r="G355" s="121">
        <v>889</v>
      </c>
      <c r="H355" s="121">
        <v>465</v>
      </c>
    </row>
    <row r="356" spans="1:8" x14ac:dyDescent="0.25">
      <c r="A356">
        <f t="shared" si="8"/>
        <v>30</v>
      </c>
      <c r="B356" s="284">
        <v>45742</v>
      </c>
      <c r="C356" s="380" t="s">
        <v>152</v>
      </c>
      <c r="D356" s="381" t="s">
        <v>115</v>
      </c>
      <c r="E356" s="381" t="s">
        <v>59</v>
      </c>
      <c r="F356" s="100">
        <v>127</v>
      </c>
      <c r="G356" s="112">
        <v>122</v>
      </c>
      <c r="H356" s="112">
        <v>157</v>
      </c>
    </row>
    <row r="357" spans="1:8" x14ac:dyDescent="0.25">
      <c r="A357">
        <f t="shared" si="8"/>
        <v>31</v>
      </c>
      <c r="B357" s="287">
        <v>45743</v>
      </c>
      <c r="C357" s="384" t="s">
        <v>168</v>
      </c>
      <c r="D357" s="123" t="s">
        <v>135</v>
      </c>
      <c r="E357" s="123" t="s">
        <v>40</v>
      </c>
      <c r="F357" s="123">
        <v>165</v>
      </c>
      <c r="G357" s="121">
        <v>193</v>
      </c>
      <c r="H357" s="121">
        <v>213</v>
      </c>
    </row>
    <row r="358" spans="1:8" x14ac:dyDescent="0.25">
      <c r="A358">
        <f t="shared" si="8"/>
        <v>32</v>
      </c>
      <c r="B358" s="204">
        <v>45748</v>
      </c>
      <c r="C358" s="377" t="s">
        <v>143</v>
      </c>
      <c r="D358" s="381" t="s">
        <v>115</v>
      </c>
      <c r="E358" s="100" t="s">
        <v>60</v>
      </c>
      <c r="F358" s="100">
        <v>140</v>
      </c>
      <c r="G358" s="294">
        <v>371</v>
      </c>
      <c r="H358" s="294">
        <v>166</v>
      </c>
    </row>
    <row r="359" spans="1:8" x14ac:dyDescent="0.25">
      <c r="A359">
        <f t="shared" si="8"/>
        <v>33</v>
      </c>
      <c r="B359" s="368">
        <v>45943</v>
      </c>
      <c r="C359" s="385" t="s">
        <v>132</v>
      </c>
      <c r="D359" s="386" t="s">
        <v>145</v>
      </c>
      <c r="E359" s="383" t="s">
        <v>40</v>
      </c>
      <c r="F359" s="369">
        <v>118</v>
      </c>
      <c r="G359" s="112">
        <v>60</v>
      </c>
      <c r="H359" s="112">
        <v>103</v>
      </c>
    </row>
    <row r="360" spans="1:8" x14ac:dyDescent="0.25">
      <c r="A360">
        <f t="shared" si="8"/>
        <v>34</v>
      </c>
      <c r="B360" s="368">
        <v>45946</v>
      </c>
      <c r="C360" s="387" t="s">
        <v>134</v>
      </c>
      <c r="D360" s="388" t="s">
        <v>135</v>
      </c>
      <c r="E360" s="389" t="s">
        <v>50</v>
      </c>
      <c r="F360" s="370">
        <v>112</v>
      </c>
      <c r="G360" s="112">
        <v>109</v>
      </c>
      <c r="H360" s="112">
        <v>103</v>
      </c>
    </row>
    <row r="361" spans="1:8" x14ac:dyDescent="0.25">
      <c r="A361">
        <f t="shared" si="8"/>
        <v>35</v>
      </c>
      <c r="B361" s="368">
        <v>45951</v>
      </c>
      <c r="C361" s="371" t="s">
        <v>61</v>
      </c>
      <c r="D361" s="388" t="s">
        <v>33</v>
      </c>
      <c r="E361" s="171" t="s">
        <v>41</v>
      </c>
      <c r="F361" s="370">
        <v>82</v>
      </c>
      <c r="G361" s="112">
        <v>96</v>
      </c>
      <c r="H361" s="112">
        <v>51</v>
      </c>
    </row>
    <row r="362" spans="1:8" x14ac:dyDescent="0.25">
      <c r="A362">
        <f t="shared" si="8"/>
        <v>36</v>
      </c>
      <c r="B362" s="368">
        <v>45969</v>
      </c>
      <c r="C362" s="372" t="s">
        <v>153</v>
      </c>
      <c r="D362" s="388" t="s">
        <v>80</v>
      </c>
      <c r="E362" s="171" t="s">
        <v>59</v>
      </c>
      <c r="F362" s="370">
        <v>127</v>
      </c>
      <c r="G362" s="112">
        <v>160</v>
      </c>
      <c r="H362" s="112">
        <v>158</v>
      </c>
    </row>
    <row r="363" spans="1:8" x14ac:dyDescent="0.25">
      <c r="A363">
        <f t="shared" si="8"/>
        <v>37</v>
      </c>
      <c r="B363" s="368">
        <v>45995</v>
      </c>
      <c r="C363" s="373" t="s">
        <v>116</v>
      </c>
      <c r="D363" s="388" t="s">
        <v>135</v>
      </c>
      <c r="E363" s="171" t="s">
        <v>60</v>
      </c>
      <c r="F363" s="370">
        <v>228</v>
      </c>
      <c r="G363" s="112">
        <v>907</v>
      </c>
      <c r="H363" s="112">
        <v>468</v>
      </c>
    </row>
    <row r="364" spans="1:8" x14ac:dyDescent="0.25">
      <c r="A364">
        <f t="shared" si="8"/>
        <v>38</v>
      </c>
      <c r="B364" s="374">
        <v>46008</v>
      </c>
      <c r="C364" s="390" t="s">
        <v>141</v>
      </c>
      <c r="D364" s="388" t="s">
        <v>135</v>
      </c>
      <c r="E364" s="171" t="s">
        <v>34</v>
      </c>
      <c r="F364" s="370">
        <v>288</v>
      </c>
      <c r="G364" s="112">
        <v>2445</v>
      </c>
      <c r="H364" s="112">
        <v>1032</v>
      </c>
    </row>
    <row r="365" spans="1:8" x14ac:dyDescent="0.25">
      <c r="A365">
        <f t="shared" si="8"/>
        <v>39</v>
      </c>
      <c r="B365" s="374">
        <v>46008</v>
      </c>
      <c r="C365" s="391" t="s">
        <v>190</v>
      </c>
      <c r="D365" s="388" t="s">
        <v>135</v>
      </c>
      <c r="E365" s="171" t="s">
        <v>37</v>
      </c>
      <c r="F365" s="370">
        <v>317</v>
      </c>
      <c r="G365" s="112">
        <v>2751</v>
      </c>
      <c r="H365" s="112">
        <v>1220</v>
      </c>
    </row>
    <row r="366" spans="1:8" x14ac:dyDescent="0.25">
      <c r="A366">
        <f t="shared" si="8"/>
        <v>40</v>
      </c>
      <c r="B366" s="368">
        <v>46014</v>
      </c>
      <c r="C366" s="174" t="s">
        <v>140</v>
      </c>
      <c r="D366" s="388" t="s">
        <v>145</v>
      </c>
      <c r="E366" s="171" t="s">
        <v>41</v>
      </c>
      <c r="F366" s="370">
        <v>285</v>
      </c>
      <c r="G366" s="112">
        <v>1922</v>
      </c>
      <c r="H366" s="112">
        <v>795</v>
      </c>
    </row>
    <row r="367" spans="1:8" x14ac:dyDescent="0.25">
      <c r="A367">
        <f t="shared" si="8"/>
        <v>41</v>
      </c>
      <c r="B367" s="368">
        <v>46019</v>
      </c>
      <c r="C367" s="373" t="s">
        <v>116</v>
      </c>
      <c r="D367" s="184" t="s">
        <v>135</v>
      </c>
      <c r="E367" s="169" t="s">
        <v>60</v>
      </c>
      <c r="F367" s="375">
        <v>228</v>
      </c>
      <c r="G367" s="112">
        <v>891</v>
      </c>
      <c r="H367" s="112">
        <v>465</v>
      </c>
    </row>
    <row r="368" spans="1:8" x14ac:dyDescent="0.25">
      <c r="A368">
        <f t="shared" si="8"/>
        <v>42</v>
      </c>
      <c r="B368" s="374">
        <v>46022</v>
      </c>
      <c r="C368" s="392" t="s">
        <v>150</v>
      </c>
      <c r="D368" s="388" t="s">
        <v>135</v>
      </c>
      <c r="E368" s="393" t="s">
        <v>53</v>
      </c>
      <c r="F368" s="375">
        <v>201</v>
      </c>
      <c r="G368" s="112">
        <v>636</v>
      </c>
      <c r="H368" s="112">
        <v>540</v>
      </c>
    </row>
    <row r="369" spans="1:9" x14ac:dyDescent="0.25">
      <c r="A369">
        <f t="shared" si="8"/>
        <v>43</v>
      </c>
      <c r="B369" s="374">
        <v>46022</v>
      </c>
      <c r="C369" s="391" t="s">
        <v>190</v>
      </c>
      <c r="D369" s="394" t="s">
        <v>135</v>
      </c>
      <c r="E369" s="386" t="s">
        <v>37</v>
      </c>
      <c r="F369" s="376">
        <v>317</v>
      </c>
      <c r="G369" s="112">
        <v>3051</v>
      </c>
      <c r="H369" s="112">
        <v>1216</v>
      </c>
      <c r="I369" s="251" t="s">
        <v>15</v>
      </c>
    </row>
    <row r="370" spans="1:9" x14ac:dyDescent="0.25">
      <c r="G370" s="250">
        <f>SUM(G327:G369)</f>
        <v>56073</v>
      </c>
      <c r="H370" s="250">
        <f>SUM(H327:H369)</f>
        <v>27256</v>
      </c>
      <c r="I370" s="245">
        <f>SUM(G370:H370)</f>
        <v>83329</v>
      </c>
    </row>
  </sheetData>
  <mergeCells count="12">
    <mergeCell ref="B1:H1"/>
    <mergeCell ref="B3:H3"/>
    <mergeCell ref="B28:H28"/>
    <mergeCell ref="B64:H64"/>
    <mergeCell ref="B100:H100"/>
    <mergeCell ref="B325:H325"/>
    <mergeCell ref="B136:H136"/>
    <mergeCell ref="B179:H179"/>
    <mergeCell ref="B209:H209"/>
    <mergeCell ref="B213:H213"/>
    <mergeCell ref="B234:H234"/>
    <mergeCell ref="B276:H276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Movimiento Total</vt:lpstr>
      <vt:lpstr>EXPO</vt:lpstr>
      <vt:lpstr>IMPO</vt:lpstr>
      <vt:lpstr>REMOV</vt:lpstr>
      <vt:lpstr>CONS__BUQUE</vt:lpstr>
      <vt:lpstr>CONT_</vt:lpstr>
      <vt:lpstr>BUQUES</vt:lpstr>
      <vt:lpstr>CRUCEROS</vt:lpstr>
      <vt:lpstr>BUQUES!Área_de_impresión</vt:lpstr>
      <vt:lpstr>CONS__BUQUE!Área_de_impresión</vt:lpstr>
      <vt:lpstr>CONT_!Área_de_impresión</vt:lpstr>
      <vt:lpstr>EXPO!Área_de_impresión</vt:lpstr>
      <vt:lpstr>IMPO!Área_de_impresión</vt:lpstr>
      <vt:lpstr>'Movimiento Total'!Área_de_impresión</vt:lpstr>
      <vt:lpstr>REMOV!Área_de_impresión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APPM</dc:creator>
  <cp:lastModifiedBy>Dante De Bunder</cp:lastModifiedBy>
  <cp:lastPrinted>2020-01-22T14:30:44Z</cp:lastPrinted>
  <dcterms:created xsi:type="dcterms:W3CDTF">2013-12-27T11:45:45Z</dcterms:created>
  <dcterms:modified xsi:type="dcterms:W3CDTF">2026-07-03T12:36:27Z</dcterms:modified>
</cp:coreProperties>
</file>